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AGOSTO\CL 87 - CR 46\"/>
    </mc:Choice>
  </mc:AlternateContent>
  <bookViews>
    <workbookView xWindow="240" yWindow="90" windowWidth="9135" windowHeight="4725" tabRatio="736" activeTab="3"/>
  </bookViews>
  <sheets>
    <sheet name="G-2" sheetId="4684" r:id="rId1"/>
    <sheet name="G-3" sheetId="4686" r:id="rId2"/>
    <sheet name="G-4" sheetId="4677" r:id="rId3"/>
    <sheet name="G-Totales" sheetId="4681" r:id="rId4"/>
    <sheet name="G-7" sheetId="4690" r:id="rId5"/>
    <sheet name="DIRECCIONALIDAD" sheetId="4689" r:id="rId6"/>
    <sheet name="DIAGRAMA DE VOL" sheetId="4688" r:id="rId7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4">'G-7'!$A$1:$U$58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V20" i="4684" l="1"/>
  <c r="W20" i="4684"/>
  <c r="X20" i="4684"/>
  <c r="Y20" i="4684"/>
  <c r="W19" i="4690" l="1"/>
  <c r="X19" i="4690"/>
  <c r="Y19" i="4690"/>
  <c r="V19" i="4690"/>
  <c r="W21" i="4677"/>
  <c r="X21" i="4677"/>
  <c r="Y21" i="4677"/>
  <c r="V21" i="4677"/>
  <c r="F22" i="4677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D5" i="4690"/>
  <c r="E4" i="4690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O28" i="4688"/>
  <c r="F10" i="4677"/>
  <c r="B28" i="4688" s="1"/>
  <c r="J32" i="4689" l="1"/>
  <c r="U25" i="4688" s="1"/>
  <c r="J26" i="4689"/>
  <c r="AK20" i="4688" s="1"/>
  <c r="J24" i="4689"/>
  <c r="Z20" i="4688" s="1"/>
  <c r="J25" i="4689"/>
  <c r="AF20" i="4688" s="1"/>
  <c r="J34" i="4689"/>
  <c r="J28" i="4689"/>
  <c r="D25" i="4688" s="1"/>
  <c r="G13" i="4690"/>
  <c r="J31" i="4689"/>
  <c r="P25" i="4688" s="1"/>
  <c r="J22" i="4689"/>
  <c r="P20" i="4688" s="1"/>
  <c r="J23" i="4689"/>
  <c r="U20" i="4688" s="1"/>
  <c r="J20" i="4689"/>
  <c r="G20" i="4688" s="1"/>
  <c r="U21" i="4690"/>
  <c r="U20" i="4690"/>
  <c r="U19" i="4690"/>
  <c r="U18" i="4690"/>
  <c r="U17" i="4690"/>
  <c r="U16" i="4690"/>
  <c r="U15" i="4690"/>
  <c r="U14" i="4690"/>
  <c r="U13" i="4690"/>
  <c r="N22" i="4690"/>
  <c r="N21" i="4690"/>
  <c r="N20" i="4690"/>
  <c r="N19" i="4690"/>
  <c r="N18" i="4690"/>
  <c r="N17" i="4690"/>
  <c r="N16" i="4690"/>
  <c r="N15" i="4690"/>
  <c r="N14" i="4690"/>
  <c r="N13" i="4690"/>
  <c r="N11" i="4690"/>
  <c r="N12" i="4690"/>
  <c r="N10" i="4690"/>
  <c r="G19" i="4690"/>
  <c r="G18" i="4690"/>
  <c r="G17" i="4690"/>
  <c r="G14" i="4690"/>
  <c r="G15" i="4690"/>
  <c r="G16" i="4690"/>
  <c r="AN29" i="4688"/>
  <c r="CB19" i="4688" s="1"/>
  <c r="T17" i="468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Z25" i="4688"/>
  <c r="J25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AK34" i="4688" s="1"/>
  <c r="BY22" i="4688" s="1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Z34" i="4688"/>
  <c r="BO22" i="4688" s="1"/>
  <c r="U23" i="4690"/>
  <c r="N23" i="4690"/>
  <c r="G23" i="4690"/>
  <c r="AH34" i="4688"/>
  <c r="BV22" i="4688" s="1"/>
  <c r="W34" i="4688"/>
  <c r="BL22" i="4688" s="1"/>
  <c r="I34" i="4688"/>
  <c r="AY22" i="4688" s="1"/>
  <c r="AM34" i="4688"/>
  <c r="CA22" i="4688" s="1"/>
  <c r="AO34" i="4688"/>
  <c r="CC22" i="4688" s="1"/>
  <c r="AL34" i="4688"/>
  <c r="BZ22" i="4688" s="1"/>
  <c r="U23" i="4684"/>
  <c r="AJ34" i="4688"/>
  <c r="BX22" i="4688" s="1"/>
  <c r="AI34" i="4688"/>
  <c r="BW22" i="4688" s="1"/>
  <c r="R34" i="4688"/>
  <c r="BG22" i="4688" s="1"/>
  <c r="H34" i="4688"/>
  <c r="AX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16" i="4688" l="1"/>
  <c r="AF16" i="4688"/>
  <c r="AO16" i="4688"/>
  <c r="AK31" i="4688"/>
  <c r="AF31" i="4688"/>
  <c r="AO31" i="4688"/>
  <c r="J31" i="4688"/>
  <c r="G31" i="4688"/>
  <c r="D31" i="4688"/>
  <c r="G21" i="4688"/>
  <c r="J21" i="4688"/>
  <c r="D21" i="4688"/>
  <c r="Z31" i="4688"/>
  <c r="U31" i="4688"/>
  <c r="P31" i="4688"/>
  <c r="Z21" i="4688"/>
  <c r="U21" i="4688"/>
  <c r="P21" i="4688"/>
  <c r="G26" i="4688"/>
  <c r="J26" i="4688"/>
  <c r="D26" i="4688"/>
  <c r="AK26" i="4688"/>
  <c r="AF26" i="4688"/>
  <c r="AO26" i="4688"/>
  <c r="Z26" i="4688"/>
  <c r="U26" i="4688"/>
  <c r="P26" i="4688"/>
  <c r="AK21" i="4688"/>
  <c r="AF21" i="4688"/>
  <c r="AO21" i="4688"/>
  <c r="Z16" i="4688"/>
  <c r="U16" i="4688"/>
  <c r="P16" i="4688"/>
  <c r="G16" i="4688"/>
  <c r="J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<sst xmlns="http://schemas.openxmlformats.org/spreadsheetml/2006/main" count="735" uniqueCount="156">
  <si>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</si>
  <si>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</si>
  <si>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</si>
  <si>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</si>
  <si>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</si>
  <si>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</si>
  <si>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</si>
  <si>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</si>
  <si>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</si>
  <si>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</si>
  <si>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</si>
  <si>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</si>
  <si>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</si>
  <si>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</si>
  <si>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</si>
  <si>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</si>
  <si>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</si>
  <si>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</si>
  <si>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</si>
  <si>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</si>
  <si>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</si>
  <si>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</si>
  <si>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</si>
  <si>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</si>
  <si>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</si>
  <si>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</si>
  <si>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</si>
  <si>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</si>
  <si>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</si>
  <si>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</si>
  <si>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</si>
  <si>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</si>
  <si>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</si>
  <si>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</si>
  <si>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</si>
  <si>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</si>
  <si>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</si>
  <si>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</si>
  <si>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</si>
  <si>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</si>
  <si>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</si>
  <si>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</si>
  <si>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</si>
  <si>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</si>
  <si>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</si>
  <si>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</si>
  <si>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</si>
  <si>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</si>
  <si>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</si>
  <si>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</si>
  <si>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</si>
  <si>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</si>
  <si>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</si>
  <si>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</si>
  <si>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</si>
  <si>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</si>
  <si>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</si>
  <si>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</si>
  <si>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</si>
  <si>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</si>
  <si>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</si>
  <si>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</si>
  <si>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</si>
  <si>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</si>
  <si>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</si>
  <si>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</si>
  <si>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</si>
  <si>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</si>
  <si>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</si>
  <si>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</si>
  <si>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</si>
  <si>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</si>
  <si>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</si>
  <si>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</si>
  <si>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</si>
  <si>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</si>
  <si>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</si>
  <si>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</si>
  <si>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</si>
  <si>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</si>
  <si>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</si>
  <si>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</si>
  <si>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</si>
  <si>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</si>
  <si>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</si>
  <si>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</si>
  <si>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</si>
  <si>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</si>
  <si>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</si>
  <si>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</si>
  <si>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</si>
  <si>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</si>
  <si>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</si>
  <si>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</si>
  <si>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</si>
  <si>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</si>
  <si>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</si>
  <si>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</si>
  <si>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</si>
  <si>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</si>
  <si>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</si>
  <si>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</si>
  <si>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</si>
  <si>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</si>
  <si>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</si>
  <si>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</si>
  <si>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</si>
  <si>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</si>
  <si>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</si>
  <si>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</si>
  <si>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</si>
  <si>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</si>
  <si>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</si>
  <si>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</si>
  <si>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</si>
  <si>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</si>
  <si>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</si>
  <si>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</si>
  <si>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</si>
  <si>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</si>
  <si>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</si>
  <si>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</si>
  <si>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</si>
  <si>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</si>
  <si>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</si>
  <si>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</si>
  <si>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</si>
  <si>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</si>
  <si>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</si>
  <si>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</si>
  <si>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</si>
  <si>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</si>
  <si>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</si>
  <si>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</si>
  <si>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</si>
  <si>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</si>
  <si>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</si>
  <si>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</si>
  <si>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</si>
  <si>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</si>
  <si>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</si>
  <si>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</si>
  <si>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</si>
  <si>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</si>
  <si>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</si>
  <si>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</si>
  <si>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</si>
  <si>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</si>
  <si>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7(OR-N)</t>
  </si>
  <si>
    <t>CALLE 87 X CARRERA 46</t>
  </si>
  <si>
    <t xml:space="preserve">  </t>
  </si>
  <si>
    <t>GEOVANNIS GONZALEZ</t>
  </si>
  <si>
    <t>IVAN FONSECA</t>
  </si>
  <si>
    <t xml:space="preserve">VOL MAX </t>
  </si>
  <si>
    <t>JULIO VASQUEZ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</si>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</sst>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238</c:v>
                </c:pt>
                <c:pt idx="1">
                  <c:v>184</c:v>
                </c:pt>
                <c:pt idx="2">
                  <c:v>180.5</c:v>
                </c:pt>
                <c:pt idx="3">
                  <c:v>147.5</c:v>
                </c:pt>
                <c:pt idx="4">
                  <c:v>128</c:v>
                </c:pt>
                <c:pt idx="5">
                  <c:v>142.5</c:v>
                </c:pt>
                <c:pt idx="6">
                  <c:v>122.5</c:v>
                </c:pt>
                <c:pt idx="7">
                  <c:v>98.5</c:v>
                </c:pt>
                <c:pt idx="8">
                  <c:v>97</c:v>
                </c:pt>
                <c:pt idx="9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20680"/>
        <c:axId val="164575816"/>
      </c:barChart>
      <c:catAx>
        <c:axId val="16442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75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75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2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693.5</c:v>
                </c:pt>
                <c:pt idx="1">
                  <c:v>673</c:v>
                </c:pt>
                <c:pt idx="2">
                  <c:v>704.5</c:v>
                </c:pt>
                <c:pt idx="3">
                  <c:v>616</c:v>
                </c:pt>
                <c:pt idx="4">
                  <c:v>595.5</c:v>
                </c:pt>
                <c:pt idx="5">
                  <c:v>581.5</c:v>
                </c:pt>
                <c:pt idx="6">
                  <c:v>627</c:v>
                </c:pt>
                <c:pt idx="7">
                  <c:v>678.5</c:v>
                </c:pt>
                <c:pt idx="8">
                  <c:v>639.5</c:v>
                </c:pt>
                <c:pt idx="9">
                  <c:v>619.5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471752"/>
        <c:axId val="165472144"/>
      </c:barChart>
      <c:catAx>
        <c:axId val="165471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7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7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71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666</c:v>
                </c:pt>
                <c:pt idx="1">
                  <c:v>650</c:v>
                </c:pt>
                <c:pt idx="2">
                  <c:v>655.5</c:v>
                </c:pt>
                <c:pt idx="3">
                  <c:v>674</c:v>
                </c:pt>
                <c:pt idx="4">
                  <c:v>662.5</c:v>
                </c:pt>
                <c:pt idx="5">
                  <c:v>622.5</c:v>
                </c:pt>
                <c:pt idx="6">
                  <c:v>635.5</c:v>
                </c:pt>
                <c:pt idx="7">
                  <c:v>686.5</c:v>
                </c:pt>
                <c:pt idx="8">
                  <c:v>635</c:v>
                </c:pt>
                <c:pt idx="9">
                  <c:v>642.5</c:v>
                </c:pt>
                <c:pt idx="10">
                  <c:v>599.5</c:v>
                </c:pt>
                <c:pt idx="11">
                  <c:v>552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472928"/>
        <c:axId val="165473320"/>
      </c:barChart>
      <c:catAx>
        <c:axId val="16547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73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73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7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554.5</c:v>
                </c:pt>
                <c:pt idx="1">
                  <c:v>553</c:v>
                </c:pt>
                <c:pt idx="2">
                  <c:v>599.5</c:v>
                </c:pt>
                <c:pt idx="3">
                  <c:v>564.5</c:v>
                </c:pt>
                <c:pt idx="4">
                  <c:v>586.5</c:v>
                </c:pt>
                <c:pt idx="5">
                  <c:v>674</c:v>
                </c:pt>
                <c:pt idx="6">
                  <c:v>628</c:v>
                </c:pt>
                <c:pt idx="7">
                  <c:v>600.5</c:v>
                </c:pt>
                <c:pt idx="8">
                  <c:v>540</c:v>
                </c:pt>
                <c:pt idx="9">
                  <c:v>526.5</c:v>
                </c:pt>
                <c:pt idx="10">
                  <c:v>654</c:v>
                </c:pt>
                <c:pt idx="11">
                  <c:v>692.5</c:v>
                </c:pt>
                <c:pt idx="12">
                  <c:v>706</c:v>
                </c:pt>
                <c:pt idx="13">
                  <c:v>707.5</c:v>
                </c:pt>
                <c:pt idx="14">
                  <c:v>720.5</c:v>
                </c:pt>
                <c:pt idx="15">
                  <c:v>683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13632"/>
        <c:axId val="163914024"/>
      </c:barChart>
      <c:catAx>
        <c:axId val="1639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4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14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'G-7'!$A$10:$A$19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'G-7'!$F$10:$F$19</c:f>
              <c:numCache>
                <c:formatCode>0</c:formatCode>
                <c:ptCount val="10"/>
                <c:pt idx="0">
                  <c:v>33</c:v>
                </c:pt>
                <c:pt idx="1">
                  <c:v>41.5</c:v>
                </c:pt>
                <c:pt idx="2">
                  <c:v>58</c:v>
                </c:pt>
                <c:pt idx="3">
                  <c:v>63.5</c:v>
                </c:pt>
                <c:pt idx="4">
                  <c:v>68</c:v>
                </c:pt>
                <c:pt idx="5">
                  <c:v>62.5</c:v>
                </c:pt>
                <c:pt idx="6">
                  <c:v>57.5</c:v>
                </c:pt>
                <c:pt idx="7">
                  <c:v>64.5</c:v>
                </c:pt>
                <c:pt idx="8">
                  <c:v>65.5</c:v>
                </c:pt>
                <c:pt idx="9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14808"/>
        <c:axId val="163915200"/>
      </c:barChart>
      <c:catAx>
        <c:axId val="163914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1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4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'G-7'!$O$10:$O$21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'G-7'!$T$10:$T$21</c:f>
              <c:numCache>
                <c:formatCode>0</c:formatCode>
                <c:ptCount val="12"/>
                <c:pt idx="0">
                  <c:v>35.5</c:v>
                </c:pt>
                <c:pt idx="1">
                  <c:v>48</c:v>
                </c:pt>
                <c:pt idx="2">
                  <c:v>52.5</c:v>
                </c:pt>
                <c:pt idx="3">
                  <c:v>61.5</c:v>
                </c:pt>
                <c:pt idx="4">
                  <c:v>55.5</c:v>
                </c:pt>
                <c:pt idx="5">
                  <c:v>48</c:v>
                </c:pt>
                <c:pt idx="6">
                  <c:v>47.5</c:v>
                </c:pt>
                <c:pt idx="7">
                  <c:v>44</c:v>
                </c:pt>
                <c:pt idx="8">
                  <c:v>52.5</c:v>
                </c:pt>
                <c:pt idx="9">
                  <c:v>60</c:v>
                </c:pt>
                <c:pt idx="10">
                  <c:v>51.5</c:v>
                </c:pt>
                <c:pt idx="11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15984"/>
        <c:axId val="163916376"/>
      </c:barChart>
      <c:catAx>
        <c:axId val="16391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6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16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'G-7'!$W$37:$W$52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('G-7'!$F$20:$F$22,'G-7'!$M$10:$M$22)</c:f>
              <c:numCache>
                <c:formatCode>0</c:formatCode>
                <c:ptCount val="16"/>
                <c:pt idx="0">
                  <c:v>39</c:v>
                </c:pt>
                <c:pt idx="1">
                  <c:v>44</c:v>
                </c:pt>
                <c:pt idx="2">
                  <c:v>41.5</c:v>
                </c:pt>
                <c:pt idx="3">
                  <c:v>38</c:v>
                </c:pt>
                <c:pt idx="4">
                  <c:v>46</c:v>
                </c:pt>
                <c:pt idx="5">
                  <c:v>50.5</c:v>
                </c:pt>
                <c:pt idx="6">
                  <c:v>49</c:v>
                </c:pt>
                <c:pt idx="7">
                  <c:v>43</c:v>
                </c:pt>
                <c:pt idx="8">
                  <c:v>36.5</c:v>
                </c:pt>
                <c:pt idx="9">
                  <c:v>41.5</c:v>
                </c:pt>
                <c:pt idx="10">
                  <c:v>42</c:v>
                </c:pt>
                <c:pt idx="11">
                  <c:v>50.5</c:v>
                </c:pt>
                <c:pt idx="12">
                  <c:v>70.5</c:v>
                </c:pt>
                <c:pt idx="13">
                  <c:v>61.5</c:v>
                </c:pt>
                <c:pt idx="14">
                  <c:v>47</c:v>
                </c:pt>
                <c:pt idx="15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89992"/>
        <c:axId val="166490384"/>
      </c:barChart>
      <c:catAx>
        <c:axId val="166489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9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9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89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750</c:v>
                </c:pt>
                <c:pt idx="4">
                  <c:v>640</c:v>
                </c:pt>
                <c:pt idx="5">
                  <c:v>598.5</c:v>
                </c:pt>
                <c:pt idx="6">
                  <c:v>540.5</c:v>
                </c:pt>
                <c:pt idx="7">
                  <c:v>491.5</c:v>
                </c:pt>
                <c:pt idx="8">
                  <c:v>460.5</c:v>
                </c:pt>
                <c:pt idx="9">
                  <c:v>431</c:v>
                </c:pt>
                <c:pt idx="13">
                  <c:v>363</c:v>
                </c:pt>
                <c:pt idx="14">
                  <c:v>375.5</c:v>
                </c:pt>
                <c:pt idx="15">
                  <c:v>416</c:v>
                </c:pt>
                <c:pt idx="16">
                  <c:v>446.5</c:v>
                </c:pt>
                <c:pt idx="17">
                  <c:v>490</c:v>
                </c:pt>
                <c:pt idx="18">
                  <c:v>491.5</c:v>
                </c:pt>
                <c:pt idx="19">
                  <c:v>468</c:v>
                </c:pt>
                <c:pt idx="20">
                  <c:v>485.5</c:v>
                </c:pt>
                <c:pt idx="21">
                  <c:v>520</c:v>
                </c:pt>
                <c:pt idx="22">
                  <c:v>553</c:v>
                </c:pt>
                <c:pt idx="23">
                  <c:v>586.5</c:v>
                </c:pt>
                <c:pt idx="24">
                  <c:v>591.5</c:v>
                </c:pt>
                <c:pt idx="25">
                  <c:v>591.5</c:v>
                </c:pt>
                <c:pt idx="29">
                  <c:v>588</c:v>
                </c:pt>
                <c:pt idx="30">
                  <c:v>557</c:v>
                </c:pt>
                <c:pt idx="31">
                  <c:v>506.5</c:v>
                </c:pt>
                <c:pt idx="32">
                  <c:v>524.5</c:v>
                </c:pt>
                <c:pt idx="33">
                  <c:v>514.5</c:v>
                </c:pt>
                <c:pt idx="34">
                  <c:v>521</c:v>
                </c:pt>
                <c:pt idx="35">
                  <c:v>584</c:v>
                </c:pt>
                <c:pt idx="36">
                  <c:v>605</c:v>
                </c:pt>
                <c:pt idx="37">
                  <c:v>587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1391</c:v>
                </c:pt>
                <c:pt idx="4">
                  <c:v>1394</c:v>
                </c:pt>
                <c:pt idx="5">
                  <c:v>1339.5</c:v>
                </c:pt>
                <c:pt idx="6">
                  <c:v>1321.5</c:v>
                </c:pt>
                <c:pt idx="7">
                  <c:v>1330</c:v>
                </c:pt>
                <c:pt idx="8">
                  <c:v>1362</c:v>
                </c:pt>
                <c:pt idx="9">
                  <c:v>1408</c:v>
                </c:pt>
                <c:pt idx="13">
                  <c:v>1142</c:v>
                </c:pt>
                <c:pt idx="14">
                  <c:v>1157.5</c:v>
                </c:pt>
                <c:pt idx="15">
                  <c:v>1163</c:v>
                </c:pt>
                <c:pt idx="16">
                  <c:v>1197.5</c:v>
                </c:pt>
                <c:pt idx="17">
                  <c:v>1199</c:v>
                </c:pt>
                <c:pt idx="18">
                  <c:v>1164</c:v>
                </c:pt>
                <c:pt idx="19">
                  <c:v>1112</c:v>
                </c:pt>
                <c:pt idx="20">
                  <c:v>1116.5</c:v>
                </c:pt>
                <c:pt idx="21">
                  <c:v>1160</c:v>
                </c:pt>
                <c:pt idx="22">
                  <c:v>1273.5</c:v>
                </c:pt>
                <c:pt idx="23">
                  <c:v>1377</c:v>
                </c:pt>
                <c:pt idx="24">
                  <c:v>1407</c:v>
                </c:pt>
                <c:pt idx="25">
                  <c:v>1403.5</c:v>
                </c:pt>
                <c:pt idx="29">
                  <c:v>1288.5</c:v>
                </c:pt>
                <c:pt idx="30">
                  <c:v>1294</c:v>
                </c:pt>
                <c:pt idx="31">
                  <c:v>1311.5</c:v>
                </c:pt>
                <c:pt idx="32">
                  <c:v>1286</c:v>
                </c:pt>
                <c:pt idx="33">
                  <c:v>1273.5</c:v>
                </c:pt>
                <c:pt idx="34">
                  <c:v>1237</c:v>
                </c:pt>
                <c:pt idx="35">
                  <c:v>1178.5</c:v>
                </c:pt>
                <c:pt idx="36">
                  <c:v>1132</c:v>
                </c:pt>
                <c:pt idx="37">
                  <c:v>1042.5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546</c:v>
                </c:pt>
                <c:pt idx="4">
                  <c:v>555</c:v>
                </c:pt>
                <c:pt idx="5">
                  <c:v>559.5</c:v>
                </c:pt>
                <c:pt idx="6">
                  <c:v>558</c:v>
                </c:pt>
                <c:pt idx="7">
                  <c:v>661</c:v>
                </c:pt>
                <c:pt idx="8">
                  <c:v>704</c:v>
                </c:pt>
                <c:pt idx="9">
                  <c:v>725.5</c:v>
                </c:pt>
                <c:pt idx="13">
                  <c:v>766.5</c:v>
                </c:pt>
                <c:pt idx="14">
                  <c:v>770.5</c:v>
                </c:pt>
                <c:pt idx="15">
                  <c:v>845.5</c:v>
                </c:pt>
                <c:pt idx="16">
                  <c:v>809</c:v>
                </c:pt>
                <c:pt idx="17">
                  <c:v>800</c:v>
                </c:pt>
                <c:pt idx="18">
                  <c:v>787</c:v>
                </c:pt>
                <c:pt idx="19">
                  <c:v>715</c:v>
                </c:pt>
                <c:pt idx="20">
                  <c:v>719</c:v>
                </c:pt>
                <c:pt idx="21">
                  <c:v>733</c:v>
                </c:pt>
                <c:pt idx="22">
                  <c:v>752.5</c:v>
                </c:pt>
                <c:pt idx="23">
                  <c:v>796.5</c:v>
                </c:pt>
                <c:pt idx="24">
                  <c:v>828</c:v>
                </c:pt>
                <c:pt idx="25">
                  <c:v>822</c:v>
                </c:pt>
                <c:pt idx="29">
                  <c:v>769</c:v>
                </c:pt>
                <c:pt idx="30">
                  <c:v>791</c:v>
                </c:pt>
                <c:pt idx="31">
                  <c:v>796.5</c:v>
                </c:pt>
                <c:pt idx="32">
                  <c:v>784</c:v>
                </c:pt>
                <c:pt idx="33">
                  <c:v>819</c:v>
                </c:pt>
                <c:pt idx="34">
                  <c:v>821.5</c:v>
                </c:pt>
                <c:pt idx="35">
                  <c:v>837</c:v>
                </c:pt>
                <c:pt idx="36">
                  <c:v>826.5</c:v>
                </c:pt>
                <c:pt idx="37">
                  <c:v>799.5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2687</c:v>
                </c:pt>
                <c:pt idx="4">
                  <c:v>2589</c:v>
                </c:pt>
                <c:pt idx="5">
                  <c:v>2497.5</c:v>
                </c:pt>
                <c:pt idx="6">
                  <c:v>2420</c:v>
                </c:pt>
                <c:pt idx="7">
                  <c:v>2482.5</c:v>
                </c:pt>
                <c:pt idx="8">
                  <c:v>2526.5</c:v>
                </c:pt>
                <c:pt idx="9">
                  <c:v>2564.5</c:v>
                </c:pt>
                <c:pt idx="13">
                  <c:v>2271.5</c:v>
                </c:pt>
                <c:pt idx="14">
                  <c:v>2303.5</c:v>
                </c:pt>
                <c:pt idx="15">
                  <c:v>2424.5</c:v>
                </c:pt>
                <c:pt idx="16">
                  <c:v>2453</c:v>
                </c:pt>
                <c:pt idx="17">
                  <c:v>2489</c:v>
                </c:pt>
                <c:pt idx="18">
                  <c:v>2442.5</c:v>
                </c:pt>
                <c:pt idx="19">
                  <c:v>2295</c:v>
                </c:pt>
                <c:pt idx="20">
                  <c:v>2321</c:v>
                </c:pt>
                <c:pt idx="21">
                  <c:v>2413</c:v>
                </c:pt>
                <c:pt idx="22">
                  <c:v>2579</c:v>
                </c:pt>
                <c:pt idx="23">
                  <c:v>2760</c:v>
                </c:pt>
                <c:pt idx="24">
                  <c:v>2826.5</c:v>
                </c:pt>
                <c:pt idx="25">
                  <c:v>2817</c:v>
                </c:pt>
                <c:pt idx="29">
                  <c:v>2645.5</c:v>
                </c:pt>
                <c:pt idx="30">
                  <c:v>2642</c:v>
                </c:pt>
                <c:pt idx="31">
                  <c:v>2614.5</c:v>
                </c:pt>
                <c:pt idx="32">
                  <c:v>2594.5</c:v>
                </c:pt>
                <c:pt idx="33">
                  <c:v>2607</c:v>
                </c:pt>
                <c:pt idx="34">
                  <c:v>2579.5</c:v>
                </c:pt>
                <c:pt idx="35">
                  <c:v>2599.5</c:v>
                </c:pt>
                <c:pt idx="36">
                  <c:v>2563.5</c:v>
                </c:pt>
                <c:pt idx="37">
                  <c:v>2429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491168"/>
        <c:axId val="166491560"/>
      </c:lineChart>
      <c:catAx>
        <c:axId val="1664911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491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91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491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156</c:v>
                </c:pt>
                <c:pt idx="1">
                  <c:v>153</c:v>
                </c:pt>
                <c:pt idx="2">
                  <c:v>119</c:v>
                </c:pt>
                <c:pt idx="3">
                  <c:v>160</c:v>
                </c:pt>
                <c:pt idx="4">
                  <c:v>125</c:v>
                </c:pt>
                <c:pt idx="5">
                  <c:v>102.5</c:v>
                </c:pt>
                <c:pt idx="6">
                  <c:v>137</c:v>
                </c:pt>
                <c:pt idx="7">
                  <c:v>150</c:v>
                </c:pt>
                <c:pt idx="8">
                  <c:v>131.5</c:v>
                </c:pt>
                <c:pt idx="9">
                  <c:v>165.5</c:v>
                </c:pt>
                <c:pt idx="10">
                  <c:v>158</c:v>
                </c:pt>
                <c:pt idx="11">
                  <c:v>132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99920"/>
        <c:axId val="163653840"/>
      </c:barChart>
      <c:catAx>
        <c:axId val="16449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5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53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9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96.5</c:v>
                </c:pt>
                <c:pt idx="1">
                  <c:v>89</c:v>
                </c:pt>
                <c:pt idx="2">
                  <c:v>93</c:v>
                </c:pt>
                <c:pt idx="3">
                  <c:v>84.5</c:v>
                </c:pt>
                <c:pt idx="4">
                  <c:v>109</c:v>
                </c:pt>
                <c:pt idx="5">
                  <c:v>129.5</c:v>
                </c:pt>
                <c:pt idx="6">
                  <c:v>123.5</c:v>
                </c:pt>
                <c:pt idx="7">
                  <c:v>128</c:v>
                </c:pt>
                <c:pt idx="8">
                  <c:v>110.5</c:v>
                </c:pt>
                <c:pt idx="9">
                  <c:v>106</c:v>
                </c:pt>
                <c:pt idx="10">
                  <c:v>141</c:v>
                </c:pt>
                <c:pt idx="11">
                  <c:v>162.5</c:v>
                </c:pt>
                <c:pt idx="12">
                  <c:v>143.5</c:v>
                </c:pt>
                <c:pt idx="13">
                  <c:v>139.5</c:v>
                </c:pt>
                <c:pt idx="14">
                  <c:v>146</c:v>
                </c:pt>
                <c:pt idx="15">
                  <c:v>162.5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93648"/>
        <c:axId val="164445360"/>
      </c:barChart>
      <c:catAx>
        <c:axId val="16449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4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45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9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327</c:v>
                </c:pt>
                <c:pt idx="1">
                  <c:v>341</c:v>
                </c:pt>
                <c:pt idx="2">
                  <c:v>363.5</c:v>
                </c:pt>
                <c:pt idx="3">
                  <c:v>359.5</c:v>
                </c:pt>
                <c:pt idx="4">
                  <c:v>330</c:v>
                </c:pt>
                <c:pt idx="5">
                  <c:v>286.5</c:v>
                </c:pt>
                <c:pt idx="6">
                  <c:v>345.5</c:v>
                </c:pt>
                <c:pt idx="7">
                  <c:v>368</c:v>
                </c:pt>
                <c:pt idx="8">
                  <c:v>362</c:v>
                </c:pt>
                <c:pt idx="9">
                  <c:v>332.5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71224"/>
        <c:axId val="162879896"/>
      </c:barChart>
      <c:catAx>
        <c:axId val="163171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79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79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71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320.5</c:v>
                </c:pt>
                <c:pt idx="1">
                  <c:v>307</c:v>
                </c:pt>
                <c:pt idx="2">
                  <c:v>323</c:v>
                </c:pt>
                <c:pt idx="3">
                  <c:v>338</c:v>
                </c:pt>
                <c:pt idx="4">
                  <c:v>326</c:v>
                </c:pt>
                <c:pt idx="5">
                  <c:v>324.5</c:v>
                </c:pt>
                <c:pt idx="6">
                  <c:v>297.5</c:v>
                </c:pt>
                <c:pt idx="7">
                  <c:v>325.5</c:v>
                </c:pt>
                <c:pt idx="8">
                  <c:v>289.5</c:v>
                </c:pt>
                <c:pt idx="9">
                  <c:v>266</c:v>
                </c:pt>
                <c:pt idx="10">
                  <c:v>251</c:v>
                </c:pt>
                <c:pt idx="11">
                  <c:v>236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95504"/>
        <c:axId val="165187968"/>
      </c:barChart>
      <c:catAx>
        <c:axId val="16519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8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8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95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281.5</c:v>
                </c:pt>
                <c:pt idx="1">
                  <c:v>296.5</c:v>
                </c:pt>
                <c:pt idx="2">
                  <c:v>276.5</c:v>
                </c:pt>
                <c:pt idx="3">
                  <c:v>287.5</c:v>
                </c:pt>
                <c:pt idx="4">
                  <c:v>297</c:v>
                </c:pt>
                <c:pt idx="5">
                  <c:v>302</c:v>
                </c:pt>
                <c:pt idx="6">
                  <c:v>311</c:v>
                </c:pt>
                <c:pt idx="7">
                  <c:v>289</c:v>
                </c:pt>
                <c:pt idx="8">
                  <c:v>262</c:v>
                </c:pt>
                <c:pt idx="9">
                  <c:v>250</c:v>
                </c:pt>
                <c:pt idx="10">
                  <c:v>315.5</c:v>
                </c:pt>
                <c:pt idx="11">
                  <c:v>332.5</c:v>
                </c:pt>
                <c:pt idx="12">
                  <c:v>375.5</c:v>
                </c:pt>
                <c:pt idx="13">
                  <c:v>353.5</c:v>
                </c:pt>
                <c:pt idx="14">
                  <c:v>345.5</c:v>
                </c:pt>
                <c:pt idx="15">
                  <c:v>329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09512"/>
        <c:axId val="162808728"/>
      </c:barChart>
      <c:catAx>
        <c:axId val="162809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8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08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9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128.5</c:v>
                </c:pt>
                <c:pt idx="1">
                  <c:v>148</c:v>
                </c:pt>
                <c:pt idx="2">
                  <c:v>160.5</c:v>
                </c:pt>
                <c:pt idx="3">
                  <c:v>109</c:v>
                </c:pt>
                <c:pt idx="4">
                  <c:v>137.5</c:v>
                </c:pt>
                <c:pt idx="5">
                  <c:v>152.5</c:v>
                </c:pt>
                <c:pt idx="6">
                  <c:v>159</c:v>
                </c:pt>
                <c:pt idx="7">
                  <c:v>212</c:v>
                </c:pt>
                <c:pt idx="8">
                  <c:v>180.5</c:v>
                </c:pt>
                <c:pt idx="9">
                  <c:v>174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08336"/>
        <c:axId val="162809904"/>
      </c:barChart>
      <c:catAx>
        <c:axId val="16280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09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189.5</c:v>
                </c:pt>
                <c:pt idx="1">
                  <c:v>190</c:v>
                </c:pt>
                <c:pt idx="2">
                  <c:v>213.5</c:v>
                </c:pt>
                <c:pt idx="3">
                  <c:v>176</c:v>
                </c:pt>
                <c:pt idx="4">
                  <c:v>211.5</c:v>
                </c:pt>
                <c:pt idx="5">
                  <c:v>195.5</c:v>
                </c:pt>
                <c:pt idx="6">
                  <c:v>201</c:v>
                </c:pt>
                <c:pt idx="7">
                  <c:v>211</c:v>
                </c:pt>
                <c:pt idx="8">
                  <c:v>214</c:v>
                </c:pt>
                <c:pt idx="9">
                  <c:v>211</c:v>
                </c:pt>
                <c:pt idx="10">
                  <c:v>190.5</c:v>
                </c:pt>
                <c:pt idx="11">
                  <c:v>184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10688"/>
        <c:axId val="165469792"/>
      </c:barChart>
      <c:catAx>
        <c:axId val="16281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6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69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176.5</c:v>
                </c:pt>
                <c:pt idx="1">
                  <c:v>167.5</c:v>
                </c:pt>
                <c:pt idx="2">
                  <c:v>230</c:v>
                </c:pt>
                <c:pt idx="3">
                  <c:v>192.5</c:v>
                </c:pt>
                <c:pt idx="4">
                  <c:v>180.5</c:v>
                </c:pt>
                <c:pt idx="5">
                  <c:v>242.5</c:v>
                </c:pt>
                <c:pt idx="6">
                  <c:v>193.5</c:v>
                </c:pt>
                <c:pt idx="7">
                  <c:v>183.5</c:v>
                </c:pt>
                <c:pt idx="8">
                  <c:v>167.5</c:v>
                </c:pt>
                <c:pt idx="9">
                  <c:v>170.5</c:v>
                </c:pt>
                <c:pt idx="10">
                  <c:v>197.5</c:v>
                </c:pt>
                <c:pt idx="11">
                  <c:v>197.5</c:v>
                </c:pt>
                <c:pt idx="12">
                  <c:v>187</c:v>
                </c:pt>
                <c:pt idx="13">
                  <c:v>214.5</c:v>
                </c:pt>
                <c:pt idx="14">
                  <c:v>229</c:v>
                </c:pt>
                <c:pt idx="15">
                  <c:v>191.5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470576"/>
        <c:axId val="165470968"/>
      </c:barChart>
      <c:catAx>
        <c:axId val="16547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70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70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7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W29" sqref="W2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1" t="s">
        <v>149</v>
      </c>
      <c r="E5" s="171"/>
      <c r="F5" s="171"/>
      <c r="G5" s="171"/>
      <c r="H5" s="171"/>
      <c r="I5" s="166" t="s">
        <v>53</v>
      </c>
      <c r="J5" s="166"/>
      <c r="K5" s="166"/>
      <c r="L5" s="172">
        <v>2348</v>
      </c>
      <c r="M5" s="172"/>
      <c r="N5" s="172"/>
      <c r="O5" s="12"/>
      <c r="P5" s="166" t="s">
        <v>57</v>
      </c>
      <c r="Q5" s="166"/>
      <c r="R5" s="166"/>
      <c r="S5" s="170" t="s">
        <v>147</v>
      </c>
      <c r="T5" s="170"/>
      <c r="U5" s="170"/>
    </row>
    <row r="6" spans="1:28" ht="12.75" customHeight="1" x14ac:dyDescent="0.2">
      <c r="A6" s="166" t="s">
        <v>55</v>
      </c>
      <c r="B6" s="166"/>
      <c r="C6" s="166"/>
      <c r="D6" s="168" t="s">
        <v>151</v>
      </c>
      <c r="E6" s="168"/>
      <c r="F6" s="168"/>
      <c r="G6" s="168"/>
      <c r="H6" s="168"/>
      <c r="I6" s="166" t="s">
        <v>59</v>
      </c>
      <c r="J6" s="166"/>
      <c r="K6" s="166"/>
      <c r="L6" s="179">
        <v>2</v>
      </c>
      <c r="M6" s="179"/>
      <c r="N6" s="179"/>
      <c r="O6" s="42"/>
      <c r="P6" s="166" t="s">
        <v>58</v>
      </c>
      <c r="Q6" s="166"/>
      <c r="R6" s="166"/>
      <c r="S6" s="180">
        <v>42612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65</v>
      </c>
      <c r="C10" s="46">
        <v>162</v>
      </c>
      <c r="D10" s="46">
        <v>18</v>
      </c>
      <c r="E10" s="46">
        <v>3</v>
      </c>
      <c r="F10" s="6">
        <f t="shared" ref="F10:F22" si="0">B10*0.5+C10*1+D10*2+E10*2.5</f>
        <v>238</v>
      </c>
      <c r="G10" s="2"/>
      <c r="H10" s="19" t="s">
        <v>4</v>
      </c>
      <c r="I10" s="46">
        <v>16</v>
      </c>
      <c r="J10" s="46">
        <v>58</v>
      </c>
      <c r="K10" s="46">
        <v>8</v>
      </c>
      <c r="L10" s="46">
        <v>1</v>
      </c>
      <c r="M10" s="6">
        <f t="shared" ref="M10:M22" si="1">I10*0.5+J10*1+K10*2+L10*2.5</f>
        <v>84.5</v>
      </c>
      <c r="N10" s="9">
        <f>F20+F21+F22+M10</f>
        <v>363</v>
      </c>
      <c r="O10" s="19" t="s">
        <v>43</v>
      </c>
      <c r="P10" s="46">
        <v>33</v>
      </c>
      <c r="Q10" s="46">
        <v>110</v>
      </c>
      <c r="R10" s="46">
        <v>11</v>
      </c>
      <c r="S10" s="46">
        <v>3</v>
      </c>
      <c r="T10" s="6">
        <f t="shared" ref="T10:T21" si="2">P10*0.5+Q10*1+R10*2+S10*2.5</f>
        <v>156</v>
      </c>
      <c r="U10" s="10"/>
      <c r="AB10" s="1"/>
    </row>
    <row r="11" spans="1:28" ht="24" customHeight="1" x14ac:dyDescent="0.2">
      <c r="A11" s="18" t="s">
        <v>14</v>
      </c>
      <c r="B11" s="46">
        <v>38</v>
      </c>
      <c r="C11" s="46">
        <v>136</v>
      </c>
      <c r="D11" s="46">
        <v>12</v>
      </c>
      <c r="E11" s="46">
        <v>2</v>
      </c>
      <c r="F11" s="6">
        <f t="shared" si="0"/>
        <v>184</v>
      </c>
      <c r="G11" s="2"/>
      <c r="H11" s="19" t="s">
        <v>5</v>
      </c>
      <c r="I11" s="46">
        <v>19</v>
      </c>
      <c r="J11" s="46">
        <v>75</v>
      </c>
      <c r="K11" s="46">
        <v>11</v>
      </c>
      <c r="L11" s="46">
        <v>1</v>
      </c>
      <c r="M11" s="6">
        <f t="shared" si="1"/>
        <v>109</v>
      </c>
      <c r="N11" s="9">
        <f>F21+F22+M10+M11</f>
        <v>375.5</v>
      </c>
      <c r="O11" s="19" t="s">
        <v>44</v>
      </c>
      <c r="P11" s="46">
        <v>22</v>
      </c>
      <c r="Q11" s="46">
        <v>113</v>
      </c>
      <c r="R11" s="46">
        <v>12</v>
      </c>
      <c r="S11" s="46">
        <v>2</v>
      </c>
      <c r="T11" s="6">
        <f t="shared" si="2"/>
        <v>153</v>
      </c>
      <c r="U11" s="2"/>
      <c r="AB11" s="1"/>
    </row>
    <row r="12" spans="1:28" ht="24" customHeight="1" x14ac:dyDescent="0.2">
      <c r="A12" s="18" t="s">
        <v>17</v>
      </c>
      <c r="B12" s="46">
        <v>31</v>
      </c>
      <c r="C12" s="46">
        <v>125</v>
      </c>
      <c r="D12" s="46">
        <v>15</v>
      </c>
      <c r="E12" s="46">
        <v>4</v>
      </c>
      <c r="F12" s="6">
        <f t="shared" si="0"/>
        <v>180.5</v>
      </c>
      <c r="G12" s="2"/>
      <c r="H12" s="19" t="s">
        <v>6</v>
      </c>
      <c r="I12" s="46">
        <v>20</v>
      </c>
      <c r="J12" s="46">
        <v>93</v>
      </c>
      <c r="K12" s="46">
        <v>12</v>
      </c>
      <c r="L12" s="46">
        <v>1</v>
      </c>
      <c r="M12" s="6">
        <f t="shared" si="1"/>
        <v>129.5</v>
      </c>
      <c r="N12" s="2">
        <f>F22+M10+M11+M12</f>
        <v>416</v>
      </c>
      <c r="O12" s="19" t="s">
        <v>32</v>
      </c>
      <c r="P12" s="46">
        <v>18</v>
      </c>
      <c r="Q12" s="46">
        <v>94</v>
      </c>
      <c r="R12" s="46">
        <v>8</v>
      </c>
      <c r="S12" s="46">
        <v>0</v>
      </c>
      <c r="T12" s="6">
        <f t="shared" si="2"/>
        <v>119</v>
      </c>
      <c r="U12" s="2"/>
      <c r="AB12" s="1"/>
    </row>
    <row r="13" spans="1:28" ht="24" customHeight="1" x14ac:dyDescent="0.2">
      <c r="A13" s="18" t="s">
        <v>19</v>
      </c>
      <c r="B13" s="46">
        <v>23</v>
      </c>
      <c r="C13" s="46">
        <v>104</v>
      </c>
      <c r="D13" s="46">
        <v>16</v>
      </c>
      <c r="E13" s="46">
        <v>0</v>
      </c>
      <c r="F13" s="6">
        <f t="shared" si="0"/>
        <v>147.5</v>
      </c>
      <c r="G13" s="2">
        <f t="shared" ref="G13:G19" si="3">F10+F11+F12+F13</f>
        <v>750</v>
      </c>
      <c r="H13" s="19" t="s">
        <v>7</v>
      </c>
      <c r="I13" s="46">
        <v>18</v>
      </c>
      <c r="J13" s="46">
        <v>91</v>
      </c>
      <c r="K13" s="46">
        <v>8</v>
      </c>
      <c r="L13" s="46">
        <v>3</v>
      </c>
      <c r="M13" s="6">
        <f t="shared" si="1"/>
        <v>123.5</v>
      </c>
      <c r="N13" s="2">
        <f t="shared" ref="N13:N18" si="4">M10+M11+M12+M13</f>
        <v>446.5</v>
      </c>
      <c r="O13" s="19" t="s">
        <v>33</v>
      </c>
      <c r="P13" s="46">
        <v>13</v>
      </c>
      <c r="Q13" s="46">
        <v>128</v>
      </c>
      <c r="R13" s="46">
        <v>9</v>
      </c>
      <c r="S13" s="46">
        <v>3</v>
      </c>
      <c r="T13" s="6">
        <f t="shared" si="2"/>
        <v>160</v>
      </c>
      <c r="U13" s="2">
        <f t="shared" ref="U13:U21" si="5">T10+T11+T12+T13</f>
        <v>588</v>
      </c>
      <c r="AB13" s="81">
        <v>212.5</v>
      </c>
    </row>
    <row r="14" spans="1:28" ht="24" customHeight="1" x14ac:dyDescent="0.2">
      <c r="A14" s="18" t="s">
        <v>21</v>
      </c>
      <c r="B14" s="46">
        <v>22</v>
      </c>
      <c r="C14" s="46">
        <v>76</v>
      </c>
      <c r="D14" s="46">
        <v>18</v>
      </c>
      <c r="E14" s="46">
        <v>2</v>
      </c>
      <c r="F14" s="6">
        <f t="shared" si="0"/>
        <v>128</v>
      </c>
      <c r="G14" s="2">
        <f t="shared" si="3"/>
        <v>640</v>
      </c>
      <c r="H14" s="19" t="s">
        <v>9</v>
      </c>
      <c r="I14" s="46">
        <v>15</v>
      </c>
      <c r="J14" s="46">
        <v>98</v>
      </c>
      <c r="K14" s="46">
        <v>10</v>
      </c>
      <c r="L14" s="46">
        <v>1</v>
      </c>
      <c r="M14" s="6">
        <f t="shared" si="1"/>
        <v>128</v>
      </c>
      <c r="N14" s="2">
        <f t="shared" si="4"/>
        <v>490</v>
      </c>
      <c r="O14" s="19" t="s">
        <v>29</v>
      </c>
      <c r="P14" s="45">
        <v>21</v>
      </c>
      <c r="Q14" s="45">
        <v>96</v>
      </c>
      <c r="R14" s="45">
        <v>8</v>
      </c>
      <c r="S14" s="45">
        <v>1</v>
      </c>
      <c r="T14" s="6">
        <f t="shared" si="2"/>
        <v>125</v>
      </c>
      <c r="U14" s="2">
        <f t="shared" si="5"/>
        <v>557</v>
      </c>
      <c r="AB14" s="81">
        <v>226</v>
      </c>
    </row>
    <row r="15" spans="1:28" ht="24" customHeight="1" x14ac:dyDescent="0.2">
      <c r="A15" s="18" t="s">
        <v>23</v>
      </c>
      <c r="B15" s="46">
        <v>33</v>
      </c>
      <c r="C15" s="46">
        <v>102</v>
      </c>
      <c r="D15" s="46">
        <v>12</v>
      </c>
      <c r="E15" s="46">
        <v>0</v>
      </c>
      <c r="F15" s="6">
        <f t="shared" si="0"/>
        <v>142.5</v>
      </c>
      <c r="G15" s="2">
        <f t="shared" si="3"/>
        <v>598.5</v>
      </c>
      <c r="H15" s="19" t="s">
        <v>12</v>
      </c>
      <c r="I15" s="46">
        <v>13</v>
      </c>
      <c r="J15" s="46">
        <v>86</v>
      </c>
      <c r="K15" s="46">
        <v>9</v>
      </c>
      <c r="L15" s="46">
        <v>0</v>
      </c>
      <c r="M15" s="6">
        <f t="shared" si="1"/>
        <v>110.5</v>
      </c>
      <c r="N15" s="2">
        <f t="shared" si="4"/>
        <v>491.5</v>
      </c>
      <c r="O15" s="18" t="s">
        <v>30</v>
      </c>
      <c r="P15" s="46">
        <v>15</v>
      </c>
      <c r="Q15" s="46">
        <v>75</v>
      </c>
      <c r="R15" s="46">
        <v>10</v>
      </c>
      <c r="S15" s="46">
        <v>0</v>
      </c>
      <c r="T15" s="6">
        <f t="shared" si="2"/>
        <v>102.5</v>
      </c>
      <c r="U15" s="2">
        <f t="shared" si="5"/>
        <v>506.5</v>
      </c>
      <c r="AB15" s="81">
        <v>233.5</v>
      </c>
    </row>
    <row r="16" spans="1:28" ht="24" customHeight="1" x14ac:dyDescent="0.2">
      <c r="A16" s="18" t="s">
        <v>39</v>
      </c>
      <c r="B16" s="46">
        <v>26</v>
      </c>
      <c r="C16" s="46">
        <v>81</v>
      </c>
      <c r="D16" s="46">
        <v>13</v>
      </c>
      <c r="E16" s="46">
        <v>1</v>
      </c>
      <c r="F16" s="6">
        <f t="shared" si="0"/>
        <v>122.5</v>
      </c>
      <c r="G16" s="2">
        <f t="shared" si="3"/>
        <v>540.5</v>
      </c>
      <c r="H16" s="19" t="s">
        <v>15</v>
      </c>
      <c r="I16" s="46">
        <v>11</v>
      </c>
      <c r="J16" s="46">
        <v>82</v>
      </c>
      <c r="K16" s="46">
        <v>8</v>
      </c>
      <c r="L16" s="46">
        <v>1</v>
      </c>
      <c r="M16" s="6">
        <f t="shared" si="1"/>
        <v>106</v>
      </c>
      <c r="N16" s="2">
        <f t="shared" si="4"/>
        <v>468</v>
      </c>
      <c r="O16" s="19" t="s">
        <v>8</v>
      </c>
      <c r="P16" s="46">
        <v>21</v>
      </c>
      <c r="Q16" s="46">
        <v>110</v>
      </c>
      <c r="R16" s="46">
        <v>7</v>
      </c>
      <c r="S16" s="46">
        <v>1</v>
      </c>
      <c r="T16" s="6">
        <f t="shared" si="2"/>
        <v>137</v>
      </c>
      <c r="U16" s="2">
        <f t="shared" si="5"/>
        <v>524.5</v>
      </c>
      <c r="AB16" s="81">
        <v>234</v>
      </c>
    </row>
    <row r="17" spans="1:28" ht="24" customHeight="1" x14ac:dyDescent="0.2">
      <c r="A17" s="18" t="s">
        <v>40</v>
      </c>
      <c r="B17" s="46">
        <v>24</v>
      </c>
      <c r="C17" s="46">
        <v>69</v>
      </c>
      <c r="D17" s="46">
        <v>5</v>
      </c>
      <c r="E17" s="46">
        <v>3</v>
      </c>
      <c r="F17" s="6">
        <f t="shared" si="0"/>
        <v>98.5</v>
      </c>
      <c r="G17" s="2">
        <f t="shared" si="3"/>
        <v>491.5</v>
      </c>
      <c r="H17" s="19" t="s">
        <v>18</v>
      </c>
      <c r="I17" s="46">
        <v>24</v>
      </c>
      <c r="J17" s="46">
        <v>96</v>
      </c>
      <c r="K17" s="46">
        <v>14</v>
      </c>
      <c r="L17" s="46">
        <v>2</v>
      </c>
      <c r="M17" s="6">
        <f t="shared" si="1"/>
        <v>141</v>
      </c>
      <c r="N17" s="2">
        <f t="shared" si="4"/>
        <v>485.5</v>
      </c>
      <c r="O17" s="19" t="s">
        <v>10</v>
      </c>
      <c r="P17" s="46">
        <v>23</v>
      </c>
      <c r="Q17" s="46">
        <v>124</v>
      </c>
      <c r="R17" s="46">
        <v>6</v>
      </c>
      <c r="S17" s="46">
        <v>1</v>
      </c>
      <c r="T17" s="6">
        <f t="shared" si="2"/>
        <v>150</v>
      </c>
      <c r="U17" s="2">
        <f t="shared" si="5"/>
        <v>514.5</v>
      </c>
      <c r="AB17" s="81">
        <v>248</v>
      </c>
    </row>
    <row r="18" spans="1:28" ht="24" customHeight="1" x14ac:dyDescent="0.2">
      <c r="A18" s="18" t="s">
        <v>41</v>
      </c>
      <c r="B18" s="46">
        <v>16</v>
      </c>
      <c r="C18" s="46">
        <v>64</v>
      </c>
      <c r="D18" s="46">
        <v>10</v>
      </c>
      <c r="E18" s="46">
        <v>2</v>
      </c>
      <c r="F18" s="6">
        <f t="shared" si="0"/>
        <v>97</v>
      </c>
      <c r="G18" s="2">
        <f t="shared" si="3"/>
        <v>460.5</v>
      </c>
      <c r="H18" s="19" t="s">
        <v>20</v>
      </c>
      <c r="I18" s="46">
        <v>32</v>
      </c>
      <c r="J18" s="46">
        <v>120</v>
      </c>
      <c r="K18" s="46">
        <v>12</v>
      </c>
      <c r="L18" s="46">
        <v>1</v>
      </c>
      <c r="M18" s="6">
        <f t="shared" si="1"/>
        <v>162.5</v>
      </c>
      <c r="N18" s="2">
        <f t="shared" si="4"/>
        <v>520</v>
      </c>
      <c r="O18" s="19" t="s">
        <v>13</v>
      </c>
      <c r="P18" s="46">
        <v>26</v>
      </c>
      <c r="Q18" s="46">
        <v>104</v>
      </c>
      <c r="R18" s="46">
        <v>6</v>
      </c>
      <c r="S18" s="46">
        <v>1</v>
      </c>
      <c r="T18" s="6">
        <f t="shared" si="2"/>
        <v>131.5</v>
      </c>
      <c r="U18" s="2">
        <f t="shared" si="5"/>
        <v>521</v>
      </c>
      <c r="AB18" s="81">
        <v>248</v>
      </c>
    </row>
    <row r="19" spans="1:28" ht="24" customHeight="1" thickBot="1" x14ac:dyDescent="0.25">
      <c r="A19" s="21" t="s">
        <v>42</v>
      </c>
      <c r="B19" s="47">
        <v>24</v>
      </c>
      <c r="C19" s="47">
        <v>74</v>
      </c>
      <c r="D19" s="47">
        <v>11</v>
      </c>
      <c r="E19" s="47">
        <v>2</v>
      </c>
      <c r="F19" s="7">
        <f t="shared" si="0"/>
        <v>113</v>
      </c>
      <c r="G19" s="3">
        <f t="shared" si="3"/>
        <v>431</v>
      </c>
      <c r="H19" s="20" t="s">
        <v>22</v>
      </c>
      <c r="I19" s="45">
        <v>27</v>
      </c>
      <c r="J19" s="45">
        <v>116</v>
      </c>
      <c r="K19" s="45">
        <v>7</v>
      </c>
      <c r="L19" s="45">
        <v>0</v>
      </c>
      <c r="M19" s="6">
        <f t="shared" si="1"/>
        <v>143.5</v>
      </c>
      <c r="N19" s="2">
        <f>M16+M17+M18+M19</f>
        <v>553</v>
      </c>
      <c r="O19" s="19" t="s">
        <v>16</v>
      </c>
      <c r="P19" s="46">
        <v>24</v>
      </c>
      <c r="Q19" s="46">
        <v>124</v>
      </c>
      <c r="R19" s="46">
        <v>11</v>
      </c>
      <c r="S19" s="46">
        <v>3</v>
      </c>
      <c r="T19" s="6">
        <f t="shared" si="2"/>
        <v>165.5</v>
      </c>
      <c r="U19" s="2">
        <f t="shared" si="5"/>
        <v>584</v>
      </c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61</v>
      </c>
      <c r="D20" s="45">
        <v>10</v>
      </c>
      <c r="E20" s="45">
        <v>2</v>
      </c>
      <c r="F20" s="8">
        <f t="shared" si="0"/>
        <v>96.5</v>
      </c>
      <c r="G20" s="35"/>
      <c r="H20" s="19" t="s">
        <v>24</v>
      </c>
      <c r="I20" s="46">
        <v>19</v>
      </c>
      <c r="J20" s="46">
        <v>103</v>
      </c>
      <c r="K20" s="46">
        <v>11</v>
      </c>
      <c r="L20" s="46">
        <v>2</v>
      </c>
      <c r="M20" s="8">
        <f t="shared" si="1"/>
        <v>139.5</v>
      </c>
      <c r="N20" s="2">
        <f>M17+M18+M19+M20</f>
        <v>586.5</v>
      </c>
      <c r="O20" s="19" t="s">
        <v>45</v>
      </c>
      <c r="P20" s="45">
        <v>28</v>
      </c>
      <c r="Q20" s="45">
        <v>115</v>
      </c>
      <c r="R20" s="45">
        <v>12</v>
      </c>
      <c r="S20" s="45">
        <v>2</v>
      </c>
      <c r="T20" s="8">
        <f t="shared" si="2"/>
        <v>158</v>
      </c>
      <c r="U20" s="2">
        <f t="shared" si="5"/>
        <v>605</v>
      </c>
      <c r="V20">
        <f>P20+P19+P18+P17</f>
        <v>101</v>
      </c>
      <c r="W20">
        <f t="shared" ref="W20:Y20" si="6">Q20+Q19+Q18+Q17</f>
        <v>467</v>
      </c>
      <c r="X20">
        <f t="shared" si="6"/>
        <v>35</v>
      </c>
      <c r="Y20">
        <f t="shared" si="6"/>
        <v>7</v>
      </c>
      <c r="AB20" s="81">
        <v>275</v>
      </c>
    </row>
    <row r="21" spans="1:28" ht="24" customHeight="1" thickBot="1" x14ac:dyDescent="0.25">
      <c r="A21" s="19" t="s">
        <v>28</v>
      </c>
      <c r="B21" s="46">
        <v>20</v>
      </c>
      <c r="C21" s="46">
        <v>53</v>
      </c>
      <c r="D21" s="46">
        <v>13</v>
      </c>
      <c r="E21" s="46">
        <v>0</v>
      </c>
      <c r="F21" s="6">
        <f t="shared" si="0"/>
        <v>89</v>
      </c>
      <c r="G21" s="36"/>
      <c r="H21" s="20" t="s">
        <v>25</v>
      </c>
      <c r="I21" s="46">
        <v>18</v>
      </c>
      <c r="J21" s="46">
        <v>115</v>
      </c>
      <c r="K21" s="46">
        <v>11</v>
      </c>
      <c r="L21" s="46">
        <v>0</v>
      </c>
      <c r="M21" s="6">
        <f t="shared" si="1"/>
        <v>146</v>
      </c>
      <c r="N21" s="2">
        <f>M18+M19+M20+M21</f>
        <v>591.5</v>
      </c>
      <c r="O21" s="21" t="s">
        <v>46</v>
      </c>
      <c r="P21" s="47">
        <v>20</v>
      </c>
      <c r="Q21" s="47">
        <v>106</v>
      </c>
      <c r="R21" s="47">
        <v>8</v>
      </c>
      <c r="S21" s="47">
        <v>0</v>
      </c>
      <c r="T21" s="7">
        <f t="shared" si="2"/>
        <v>132</v>
      </c>
      <c r="U21" s="3">
        <f t="shared" si="5"/>
        <v>587</v>
      </c>
      <c r="AB21" s="81">
        <v>276</v>
      </c>
    </row>
    <row r="22" spans="1:28" ht="24" customHeight="1" thickBot="1" x14ac:dyDescent="0.25">
      <c r="A22" s="19" t="s">
        <v>1</v>
      </c>
      <c r="B22" s="46">
        <v>19</v>
      </c>
      <c r="C22" s="46">
        <v>58</v>
      </c>
      <c r="D22" s="46">
        <v>9</v>
      </c>
      <c r="E22" s="46">
        <v>3</v>
      </c>
      <c r="F22" s="6">
        <f t="shared" si="0"/>
        <v>93</v>
      </c>
      <c r="G22" s="2"/>
      <c r="H22" s="21" t="s">
        <v>26</v>
      </c>
      <c r="I22" s="47">
        <v>25</v>
      </c>
      <c r="J22" s="47">
        <v>125</v>
      </c>
      <c r="K22" s="47">
        <v>10</v>
      </c>
      <c r="L22" s="47">
        <v>2</v>
      </c>
      <c r="M22" s="6">
        <f t="shared" si="1"/>
        <v>162.5</v>
      </c>
      <c r="N22" s="3">
        <f>M19+M20+M21+M22</f>
        <v>591.5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750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591.5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605</v>
      </c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63</v>
      </c>
      <c r="G24" s="88"/>
      <c r="H24" s="183"/>
      <c r="I24" s="184"/>
      <c r="J24" s="82" t="s">
        <v>71</v>
      </c>
      <c r="K24" s="86"/>
      <c r="L24" s="86"/>
      <c r="M24" s="87" t="s">
        <v>91</v>
      </c>
      <c r="N24" s="88"/>
      <c r="O24" s="183"/>
      <c r="P24" s="184"/>
      <c r="Q24" s="82" t="s">
        <v>71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X19" sqref="X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10" t="str">
        <f>'G-2'!E4:H4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10" t="str">
        <f>'G-2'!D5:H5</f>
        <v>CALLE 87 X CARRERA 46</v>
      </c>
      <c r="E5" s="210"/>
      <c r="F5" s="210"/>
      <c r="G5" s="210"/>
      <c r="H5" s="210"/>
      <c r="I5" s="207" t="s">
        <v>53</v>
      </c>
      <c r="J5" s="207"/>
      <c r="K5" s="207"/>
      <c r="L5" s="172">
        <f>'G-2'!L5:N5</f>
        <v>2348</v>
      </c>
      <c r="M5" s="172"/>
      <c r="N5" s="172"/>
      <c r="O5" s="50"/>
      <c r="P5" s="207" t="s">
        <v>57</v>
      </c>
      <c r="Q5" s="207"/>
      <c r="R5" s="207"/>
      <c r="S5" s="172" t="s">
        <v>133</v>
      </c>
      <c r="T5" s="172"/>
      <c r="U5" s="172"/>
    </row>
    <row r="6" spans="1:28" ht="12.75" customHeight="1" x14ac:dyDescent="0.2">
      <c r="A6" s="207" t="s">
        <v>55</v>
      </c>
      <c r="B6" s="207"/>
      <c r="C6" s="207"/>
      <c r="D6" s="208" t="s">
        <v>152</v>
      </c>
      <c r="E6" s="208"/>
      <c r="F6" s="208"/>
      <c r="G6" s="208"/>
      <c r="H6" s="208"/>
      <c r="I6" s="207" t="s">
        <v>59</v>
      </c>
      <c r="J6" s="207"/>
      <c r="K6" s="207"/>
      <c r="L6" s="217">
        <v>3</v>
      </c>
      <c r="M6" s="217"/>
      <c r="N6" s="217"/>
      <c r="O6" s="54"/>
      <c r="P6" s="207" t="s">
        <v>58</v>
      </c>
      <c r="Q6" s="207"/>
      <c r="R6" s="207"/>
      <c r="S6" s="211">
        <f>'G-2'!S6:U6</f>
        <v>42612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31</v>
      </c>
      <c r="C10" s="61">
        <v>289</v>
      </c>
      <c r="D10" s="61">
        <v>10</v>
      </c>
      <c r="E10" s="61">
        <v>1</v>
      </c>
      <c r="F10" s="62">
        <f t="shared" ref="F10:F22" si="0">B10*0.5+C10*1+D10*2+E10*2.5</f>
        <v>327</v>
      </c>
      <c r="G10" s="63"/>
      <c r="H10" s="64" t="s">
        <v>4</v>
      </c>
      <c r="I10" s="46">
        <v>31</v>
      </c>
      <c r="J10" s="46">
        <v>229</v>
      </c>
      <c r="K10" s="46">
        <v>9</v>
      </c>
      <c r="L10" s="46">
        <v>10</v>
      </c>
      <c r="M10" s="62">
        <f t="shared" ref="M10:M22" si="1">I10*0.5+J10*1+K10*2+L10*2.5</f>
        <v>287.5</v>
      </c>
      <c r="N10" s="65">
        <f>F20+F21+F22+M10</f>
        <v>1142</v>
      </c>
      <c r="O10" s="64" t="s">
        <v>43</v>
      </c>
      <c r="P10" s="46">
        <v>33</v>
      </c>
      <c r="Q10" s="46">
        <v>274</v>
      </c>
      <c r="R10" s="46">
        <v>10</v>
      </c>
      <c r="S10" s="46">
        <v>4</v>
      </c>
      <c r="T10" s="62">
        <f t="shared" ref="T10:T21" si="2">P10*0.5+Q10*1+R10*2+S10*2.5</f>
        <v>320.5</v>
      </c>
      <c r="U10" s="66"/>
      <c r="W10" s="1"/>
      <c r="X10" s="1"/>
      <c r="Y10" s="1"/>
      <c r="Z10" s="81"/>
      <c r="AA10" s="1"/>
      <c r="AB10" s="1"/>
    </row>
    <row r="11" spans="1:28" ht="24" customHeight="1" x14ac:dyDescent="0.2">
      <c r="A11" s="60" t="s">
        <v>14</v>
      </c>
      <c r="B11" s="61">
        <v>39</v>
      </c>
      <c r="C11" s="61">
        <v>296</v>
      </c>
      <c r="D11" s="61">
        <v>9</v>
      </c>
      <c r="E11" s="61">
        <v>3</v>
      </c>
      <c r="F11" s="62">
        <f t="shared" si="0"/>
        <v>341</v>
      </c>
      <c r="G11" s="63"/>
      <c r="H11" s="64" t="s">
        <v>5</v>
      </c>
      <c r="I11" s="46">
        <v>49</v>
      </c>
      <c r="J11" s="46">
        <v>235</v>
      </c>
      <c r="K11" s="46">
        <v>10</v>
      </c>
      <c r="L11" s="46">
        <v>7</v>
      </c>
      <c r="M11" s="62">
        <f t="shared" si="1"/>
        <v>297</v>
      </c>
      <c r="N11" s="65">
        <f>F21+F22+M10+M11</f>
        <v>1157.5</v>
      </c>
      <c r="O11" s="64" t="s">
        <v>44</v>
      </c>
      <c r="P11" s="46">
        <v>42</v>
      </c>
      <c r="Q11" s="46">
        <v>263</v>
      </c>
      <c r="R11" s="46">
        <v>9</v>
      </c>
      <c r="S11" s="46">
        <v>2</v>
      </c>
      <c r="T11" s="62">
        <f t="shared" si="2"/>
        <v>307</v>
      </c>
      <c r="U11" s="63"/>
      <c r="W11" s="1"/>
      <c r="X11" s="1"/>
      <c r="Y11" s="1"/>
      <c r="Z11" s="81"/>
      <c r="AA11" s="1"/>
      <c r="AB11" s="1"/>
    </row>
    <row r="12" spans="1:28" ht="24" customHeight="1" x14ac:dyDescent="0.2">
      <c r="A12" s="60" t="s">
        <v>17</v>
      </c>
      <c r="B12" s="61">
        <v>54</v>
      </c>
      <c r="C12" s="61">
        <v>287</v>
      </c>
      <c r="D12" s="61">
        <v>16</v>
      </c>
      <c r="E12" s="61">
        <v>7</v>
      </c>
      <c r="F12" s="62">
        <f t="shared" si="0"/>
        <v>363.5</v>
      </c>
      <c r="G12" s="63"/>
      <c r="H12" s="64" t="s">
        <v>6</v>
      </c>
      <c r="I12" s="46">
        <v>44</v>
      </c>
      <c r="J12" s="46">
        <v>246</v>
      </c>
      <c r="K12" s="46">
        <v>7</v>
      </c>
      <c r="L12" s="46">
        <v>8</v>
      </c>
      <c r="M12" s="62">
        <f t="shared" si="1"/>
        <v>302</v>
      </c>
      <c r="N12" s="63">
        <f>F22+M10+M11+M12</f>
        <v>1163</v>
      </c>
      <c r="O12" s="64" t="s">
        <v>32</v>
      </c>
      <c r="P12" s="46">
        <v>33</v>
      </c>
      <c r="Q12" s="46">
        <v>267</v>
      </c>
      <c r="R12" s="46">
        <v>11</v>
      </c>
      <c r="S12" s="46">
        <v>7</v>
      </c>
      <c r="T12" s="62">
        <f t="shared" si="2"/>
        <v>323</v>
      </c>
      <c r="U12" s="63"/>
      <c r="W12" s="1"/>
      <c r="X12" s="1"/>
      <c r="Y12" s="1"/>
      <c r="Z12" s="81"/>
      <c r="AA12" s="1"/>
      <c r="AB12" s="1"/>
    </row>
    <row r="13" spans="1:28" ht="24" customHeight="1" x14ac:dyDescent="0.2">
      <c r="A13" s="60" t="s">
        <v>19</v>
      </c>
      <c r="B13" s="61">
        <v>41</v>
      </c>
      <c r="C13" s="61">
        <v>288</v>
      </c>
      <c r="D13" s="61">
        <v>18</v>
      </c>
      <c r="E13" s="61">
        <v>6</v>
      </c>
      <c r="F13" s="62">
        <f t="shared" si="0"/>
        <v>359.5</v>
      </c>
      <c r="G13" s="63">
        <f t="shared" ref="G13:G19" si="3">F10+F11+F12+F13</f>
        <v>1391</v>
      </c>
      <c r="H13" s="64" t="s">
        <v>7</v>
      </c>
      <c r="I13" s="46">
        <v>39</v>
      </c>
      <c r="J13" s="46">
        <v>232</v>
      </c>
      <c r="K13" s="46">
        <v>16</v>
      </c>
      <c r="L13" s="46">
        <v>11</v>
      </c>
      <c r="M13" s="62">
        <f t="shared" si="1"/>
        <v>311</v>
      </c>
      <c r="N13" s="63">
        <f t="shared" ref="N13:N18" si="4">M10+M11+M12+M13</f>
        <v>1197.5</v>
      </c>
      <c r="O13" s="64" t="s">
        <v>33</v>
      </c>
      <c r="P13" s="46">
        <v>31</v>
      </c>
      <c r="Q13" s="46">
        <v>289</v>
      </c>
      <c r="R13" s="46">
        <v>8</v>
      </c>
      <c r="S13" s="46">
        <v>7</v>
      </c>
      <c r="T13" s="62">
        <f t="shared" si="2"/>
        <v>338</v>
      </c>
      <c r="U13" s="63">
        <f t="shared" ref="U13:U21" si="5">T10+T11+T12+T13</f>
        <v>1288.5</v>
      </c>
      <c r="W13" s="1"/>
      <c r="X13" s="81"/>
      <c r="Y13" s="1"/>
      <c r="Z13" s="81"/>
      <c r="AA13" s="1"/>
      <c r="AB13" s="81"/>
    </row>
    <row r="14" spans="1:28" ht="24" customHeight="1" x14ac:dyDescent="0.2">
      <c r="A14" s="60" t="s">
        <v>21</v>
      </c>
      <c r="B14" s="61">
        <v>35</v>
      </c>
      <c r="C14" s="61">
        <v>262</v>
      </c>
      <c r="D14" s="61">
        <v>14</v>
      </c>
      <c r="E14" s="61">
        <v>9</v>
      </c>
      <c r="F14" s="62">
        <f t="shared" si="0"/>
        <v>330</v>
      </c>
      <c r="G14" s="63">
        <f t="shared" si="3"/>
        <v>1394</v>
      </c>
      <c r="H14" s="64" t="s">
        <v>9</v>
      </c>
      <c r="I14" s="46">
        <v>31</v>
      </c>
      <c r="J14" s="46">
        <v>229</v>
      </c>
      <c r="K14" s="46">
        <v>11</v>
      </c>
      <c r="L14" s="46">
        <v>9</v>
      </c>
      <c r="M14" s="62">
        <f t="shared" si="1"/>
        <v>289</v>
      </c>
      <c r="N14" s="63">
        <f t="shared" si="4"/>
        <v>1199</v>
      </c>
      <c r="O14" s="64" t="s">
        <v>29</v>
      </c>
      <c r="P14" s="45">
        <v>59</v>
      </c>
      <c r="Q14" s="45">
        <v>250</v>
      </c>
      <c r="R14" s="45">
        <v>17</v>
      </c>
      <c r="S14" s="45">
        <v>5</v>
      </c>
      <c r="T14" s="62">
        <f t="shared" si="2"/>
        <v>326</v>
      </c>
      <c r="U14" s="63">
        <f t="shared" si="5"/>
        <v>1294</v>
      </c>
      <c r="W14" s="1"/>
      <c r="X14" s="81"/>
      <c r="Y14" s="1"/>
      <c r="Z14" s="81"/>
      <c r="AA14" s="1"/>
      <c r="AB14" s="81"/>
    </row>
    <row r="15" spans="1:28" ht="24" customHeight="1" x14ac:dyDescent="0.2">
      <c r="A15" s="60" t="s">
        <v>23</v>
      </c>
      <c r="B15" s="61">
        <v>42</v>
      </c>
      <c r="C15" s="61">
        <v>236</v>
      </c>
      <c r="D15" s="61">
        <v>11</v>
      </c>
      <c r="E15" s="61">
        <v>3</v>
      </c>
      <c r="F15" s="62">
        <f t="shared" si="0"/>
        <v>286.5</v>
      </c>
      <c r="G15" s="63">
        <f t="shared" si="3"/>
        <v>1339.5</v>
      </c>
      <c r="H15" s="64" t="s">
        <v>12</v>
      </c>
      <c r="I15" s="46">
        <v>28</v>
      </c>
      <c r="J15" s="46">
        <v>210</v>
      </c>
      <c r="K15" s="46">
        <v>9</v>
      </c>
      <c r="L15" s="46">
        <v>8</v>
      </c>
      <c r="M15" s="62">
        <f t="shared" si="1"/>
        <v>262</v>
      </c>
      <c r="N15" s="63">
        <f t="shared" si="4"/>
        <v>1164</v>
      </c>
      <c r="O15" s="60" t="s">
        <v>30</v>
      </c>
      <c r="P15" s="46">
        <v>47</v>
      </c>
      <c r="Q15" s="46">
        <v>263</v>
      </c>
      <c r="R15" s="46">
        <v>14</v>
      </c>
      <c r="S15" s="46">
        <v>4</v>
      </c>
      <c r="T15" s="62">
        <f t="shared" si="2"/>
        <v>324.5</v>
      </c>
      <c r="U15" s="63">
        <f t="shared" si="5"/>
        <v>1311.5</v>
      </c>
      <c r="W15" s="1"/>
      <c r="X15" s="81"/>
      <c r="Y15" s="1"/>
      <c r="Z15" s="81"/>
      <c r="AA15" s="1"/>
      <c r="AB15" s="81"/>
    </row>
    <row r="16" spans="1:28" ht="24" customHeight="1" x14ac:dyDescent="0.2">
      <c r="A16" s="60" t="s">
        <v>39</v>
      </c>
      <c r="B16" s="61">
        <v>41</v>
      </c>
      <c r="C16" s="61">
        <v>290</v>
      </c>
      <c r="D16" s="61">
        <v>10</v>
      </c>
      <c r="E16" s="61">
        <v>6</v>
      </c>
      <c r="F16" s="62">
        <f t="shared" si="0"/>
        <v>345.5</v>
      </c>
      <c r="G16" s="63">
        <f t="shared" si="3"/>
        <v>1321.5</v>
      </c>
      <c r="H16" s="64" t="s">
        <v>15</v>
      </c>
      <c r="I16" s="46">
        <v>29</v>
      </c>
      <c r="J16" s="46">
        <v>202</v>
      </c>
      <c r="K16" s="46">
        <v>8</v>
      </c>
      <c r="L16" s="46">
        <v>7</v>
      </c>
      <c r="M16" s="62">
        <f t="shared" si="1"/>
        <v>250</v>
      </c>
      <c r="N16" s="63">
        <f t="shared" si="4"/>
        <v>1112</v>
      </c>
      <c r="O16" s="64" t="s">
        <v>8</v>
      </c>
      <c r="P16" s="46">
        <v>39</v>
      </c>
      <c r="Q16" s="46">
        <v>249</v>
      </c>
      <c r="R16" s="46">
        <v>12</v>
      </c>
      <c r="S16" s="46">
        <v>2</v>
      </c>
      <c r="T16" s="62">
        <f t="shared" si="2"/>
        <v>297.5</v>
      </c>
      <c r="U16" s="63">
        <f t="shared" si="5"/>
        <v>1286</v>
      </c>
      <c r="W16" s="1"/>
      <c r="X16" s="81"/>
      <c r="Y16" s="1"/>
      <c r="Z16" s="81"/>
      <c r="AA16" s="1"/>
      <c r="AB16" s="81"/>
    </row>
    <row r="17" spans="1:28" ht="24" customHeight="1" x14ac:dyDescent="0.2">
      <c r="A17" s="60" t="s">
        <v>40</v>
      </c>
      <c r="B17" s="61">
        <v>59</v>
      </c>
      <c r="C17" s="61">
        <v>299</v>
      </c>
      <c r="D17" s="61">
        <v>11</v>
      </c>
      <c r="E17" s="61">
        <v>7</v>
      </c>
      <c r="F17" s="62">
        <f t="shared" si="0"/>
        <v>368</v>
      </c>
      <c r="G17" s="63">
        <f t="shared" si="3"/>
        <v>1330</v>
      </c>
      <c r="H17" s="64" t="s">
        <v>18</v>
      </c>
      <c r="I17" s="46">
        <v>41</v>
      </c>
      <c r="J17" s="46">
        <v>259</v>
      </c>
      <c r="K17" s="46">
        <v>13</v>
      </c>
      <c r="L17" s="46">
        <v>4</v>
      </c>
      <c r="M17" s="62">
        <f t="shared" si="1"/>
        <v>315.5</v>
      </c>
      <c r="N17" s="63">
        <f t="shared" si="4"/>
        <v>1116.5</v>
      </c>
      <c r="O17" s="64" t="s">
        <v>10</v>
      </c>
      <c r="P17" s="46">
        <v>59</v>
      </c>
      <c r="Q17" s="46">
        <v>258</v>
      </c>
      <c r="R17" s="46">
        <v>14</v>
      </c>
      <c r="S17" s="46">
        <v>4</v>
      </c>
      <c r="T17" s="62">
        <f t="shared" si="2"/>
        <v>325.5</v>
      </c>
      <c r="U17" s="63">
        <f t="shared" si="5"/>
        <v>1273.5</v>
      </c>
      <c r="W17" s="1"/>
      <c r="X17" s="81"/>
      <c r="Y17" s="1"/>
      <c r="Z17" s="81"/>
      <c r="AA17" s="1"/>
      <c r="AB17" s="81"/>
    </row>
    <row r="18" spans="1:28" ht="24" customHeight="1" x14ac:dyDescent="0.2">
      <c r="A18" s="60" t="s">
        <v>41</v>
      </c>
      <c r="B18" s="61">
        <v>85</v>
      </c>
      <c r="C18" s="61">
        <v>263</v>
      </c>
      <c r="D18" s="61">
        <v>12</v>
      </c>
      <c r="E18" s="61">
        <v>13</v>
      </c>
      <c r="F18" s="62">
        <f t="shared" si="0"/>
        <v>362</v>
      </c>
      <c r="G18" s="63">
        <f t="shared" si="3"/>
        <v>1362</v>
      </c>
      <c r="H18" s="64" t="s">
        <v>20</v>
      </c>
      <c r="I18" s="46">
        <v>47</v>
      </c>
      <c r="J18" s="46">
        <v>272</v>
      </c>
      <c r="K18" s="46">
        <v>11</v>
      </c>
      <c r="L18" s="46">
        <v>6</v>
      </c>
      <c r="M18" s="62">
        <f t="shared" si="1"/>
        <v>332.5</v>
      </c>
      <c r="N18" s="63">
        <f t="shared" si="4"/>
        <v>1160</v>
      </c>
      <c r="O18" s="64" t="s">
        <v>13</v>
      </c>
      <c r="P18" s="46">
        <v>49</v>
      </c>
      <c r="Q18" s="46">
        <v>222</v>
      </c>
      <c r="R18" s="46">
        <v>19</v>
      </c>
      <c r="S18" s="46">
        <v>2</v>
      </c>
      <c r="T18" s="62">
        <f t="shared" si="2"/>
        <v>289.5</v>
      </c>
      <c r="U18" s="63">
        <f t="shared" si="5"/>
        <v>1237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68" t="s">
        <v>42</v>
      </c>
      <c r="B19" s="69">
        <v>42</v>
      </c>
      <c r="C19" s="69">
        <v>274</v>
      </c>
      <c r="D19" s="69">
        <v>10</v>
      </c>
      <c r="E19" s="69">
        <v>7</v>
      </c>
      <c r="F19" s="70">
        <f t="shared" si="0"/>
        <v>332.5</v>
      </c>
      <c r="G19" s="71">
        <f t="shared" si="3"/>
        <v>1408</v>
      </c>
      <c r="H19" s="72" t="s">
        <v>22</v>
      </c>
      <c r="I19" s="45">
        <v>50</v>
      </c>
      <c r="J19" s="45">
        <v>317</v>
      </c>
      <c r="K19" s="45">
        <v>8</v>
      </c>
      <c r="L19" s="45">
        <v>7</v>
      </c>
      <c r="M19" s="62">
        <f t="shared" si="1"/>
        <v>375.5</v>
      </c>
      <c r="N19" s="63">
        <f>M16+M17+M18+M19</f>
        <v>1273.5</v>
      </c>
      <c r="O19" s="64" t="s">
        <v>16</v>
      </c>
      <c r="P19" s="46">
        <v>44</v>
      </c>
      <c r="Q19" s="46">
        <v>212</v>
      </c>
      <c r="R19" s="46">
        <v>11</v>
      </c>
      <c r="S19" s="46">
        <v>4</v>
      </c>
      <c r="T19" s="62">
        <f t="shared" si="2"/>
        <v>266</v>
      </c>
      <c r="U19" s="63">
        <f t="shared" si="5"/>
        <v>1178.5</v>
      </c>
      <c r="W19" s="1"/>
      <c r="X19" s="81"/>
      <c r="Y19" s="1"/>
      <c r="Z19" s="81"/>
      <c r="AA19" s="1"/>
      <c r="AB19" s="81"/>
    </row>
    <row r="20" spans="1:28" ht="24" customHeight="1" x14ac:dyDescent="0.2">
      <c r="A20" s="64" t="s">
        <v>27</v>
      </c>
      <c r="B20" s="67">
        <v>39</v>
      </c>
      <c r="C20" s="67">
        <v>249</v>
      </c>
      <c r="D20" s="67">
        <v>4</v>
      </c>
      <c r="E20" s="67">
        <v>2</v>
      </c>
      <c r="F20" s="73">
        <f t="shared" si="0"/>
        <v>281.5</v>
      </c>
      <c r="G20" s="74"/>
      <c r="H20" s="64" t="s">
        <v>24</v>
      </c>
      <c r="I20" s="46">
        <v>44</v>
      </c>
      <c r="J20" s="46">
        <v>296</v>
      </c>
      <c r="K20" s="46">
        <v>9</v>
      </c>
      <c r="L20" s="46">
        <v>7</v>
      </c>
      <c r="M20" s="73">
        <f t="shared" si="1"/>
        <v>353.5</v>
      </c>
      <c r="N20" s="63">
        <f>M17+M18+M19+M20</f>
        <v>1377</v>
      </c>
      <c r="O20" s="64" t="s">
        <v>45</v>
      </c>
      <c r="P20" s="45">
        <v>36</v>
      </c>
      <c r="Q20" s="45">
        <v>204</v>
      </c>
      <c r="R20" s="45">
        <v>12</v>
      </c>
      <c r="S20" s="45">
        <v>2</v>
      </c>
      <c r="T20" s="73">
        <f t="shared" si="2"/>
        <v>251</v>
      </c>
      <c r="U20" s="63">
        <f t="shared" si="5"/>
        <v>1132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64" t="s">
        <v>28</v>
      </c>
      <c r="B21" s="61">
        <v>41</v>
      </c>
      <c r="C21" s="61">
        <v>254</v>
      </c>
      <c r="D21" s="61">
        <v>6</v>
      </c>
      <c r="E21" s="61">
        <v>4</v>
      </c>
      <c r="F21" s="62">
        <f t="shared" si="0"/>
        <v>296.5</v>
      </c>
      <c r="G21" s="75"/>
      <c r="H21" s="72" t="s">
        <v>25</v>
      </c>
      <c r="I21" s="46">
        <v>30</v>
      </c>
      <c r="J21" s="46">
        <v>298</v>
      </c>
      <c r="K21" s="46">
        <v>10</v>
      </c>
      <c r="L21" s="46">
        <v>5</v>
      </c>
      <c r="M21" s="62">
        <f t="shared" si="1"/>
        <v>345.5</v>
      </c>
      <c r="N21" s="63">
        <f>M18+M19+M20+M21</f>
        <v>1407</v>
      </c>
      <c r="O21" s="68" t="s">
        <v>46</v>
      </c>
      <c r="P21" s="47">
        <v>31</v>
      </c>
      <c r="Q21" s="47">
        <v>198</v>
      </c>
      <c r="R21" s="47">
        <v>10</v>
      </c>
      <c r="S21" s="47">
        <v>1</v>
      </c>
      <c r="T21" s="70">
        <f t="shared" si="2"/>
        <v>236</v>
      </c>
      <c r="U21" s="71">
        <f t="shared" si="5"/>
        <v>1042.5</v>
      </c>
      <c r="Z21" s="81"/>
      <c r="AA21" s="1"/>
      <c r="AB21" s="81"/>
    </row>
    <row r="22" spans="1:28" ht="24" customHeight="1" thickBot="1" x14ac:dyDescent="0.25">
      <c r="A22" s="64" t="s">
        <v>1</v>
      </c>
      <c r="B22" s="61">
        <v>39</v>
      </c>
      <c r="C22" s="61">
        <v>221</v>
      </c>
      <c r="D22" s="61">
        <v>8</v>
      </c>
      <c r="E22" s="61">
        <v>8</v>
      </c>
      <c r="F22" s="62">
        <f t="shared" si="0"/>
        <v>276.5</v>
      </c>
      <c r="G22" s="63"/>
      <c r="H22" s="68" t="s">
        <v>26</v>
      </c>
      <c r="I22" s="47">
        <v>39</v>
      </c>
      <c r="J22" s="47">
        <v>274</v>
      </c>
      <c r="K22" s="47">
        <v>9</v>
      </c>
      <c r="L22" s="47">
        <v>7</v>
      </c>
      <c r="M22" s="62">
        <f t="shared" si="1"/>
        <v>329</v>
      </c>
      <c r="N22" s="71">
        <f>M19+M20+M21+M22</f>
        <v>1403.5</v>
      </c>
      <c r="O22" s="64"/>
      <c r="P22" s="67"/>
      <c r="Q22" s="160"/>
      <c r="R22" s="160"/>
      <c r="S22" s="160"/>
      <c r="T22" s="73"/>
      <c r="U22" s="76"/>
      <c r="W22" s="1"/>
      <c r="X22" s="1"/>
      <c r="Y22" s="1"/>
      <c r="Z22" s="81"/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1408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1407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1311.5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71</v>
      </c>
      <c r="D24" s="86"/>
      <c r="E24" s="86"/>
      <c r="F24" s="87" t="s">
        <v>87</v>
      </c>
      <c r="G24" s="88"/>
      <c r="H24" s="199"/>
      <c r="I24" s="200"/>
      <c r="J24" s="83" t="s">
        <v>71</v>
      </c>
      <c r="K24" s="86"/>
      <c r="L24" s="86"/>
      <c r="M24" s="87" t="s">
        <v>69</v>
      </c>
      <c r="N24" s="88"/>
      <c r="O24" s="199"/>
      <c r="P24" s="200"/>
      <c r="Q24" s="83" t="s">
        <v>71</v>
      </c>
      <c r="R24" s="86"/>
      <c r="S24" s="86"/>
      <c r="T24" s="87" t="s">
        <v>79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'G-2'!E4:H4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1" t="str">
        <f>'G-2'!D5:H5</f>
        <v>CALLE 87 X CARRERA 46</v>
      </c>
      <c r="E5" s="171"/>
      <c r="F5" s="171"/>
      <c r="G5" s="171"/>
      <c r="H5" s="171"/>
      <c r="I5" s="166" t="s">
        <v>53</v>
      </c>
      <c r="J5" s="166"/>
      <c r="K5" s="166"/>
      <c r="L5" s="172">
        <f>'G-2'!L5:N5</f>
        <v>2348</v>
      </c>
      <c r="M5" s="172"/>
      <c r="N5" s="172"/>
      <c r="O5" s="12"/>
      <c r="P5" s="166" t="s">
        <v>57</v>
      </c>
      <c r="Q5" s="166"/>
      <c r="R5" s="166"/>
      <c r="S5" s="170" t="s">
        <v>92</v>
      </c>
      <c r="T5" s="170"/>
      <c r="U5" s="170"/>
    </row>
    <row r="6" spans="1:28" ht="12.75" customHeight="1" x14ac:dyDescent="0.2">
      <c r="A6" s="166" t="s">
        <v>55</v>
      </c>
      <c r="B6" s="166"/>
      <c r="C6" s="166"/>
      <c r="D6" s="168" t="s">
        <v>154</v>
      </c>
      <c r="E6" s="168"/>
      <c r="F6" s="168"/>
      <c r="G6" s="168"/>
      <c r="H6" s="168"/>
      <c r="I6" s="166" t="s">
        <v>59</v>
      </c>
      <c r="J6" s="166"/>
      <c r="K6" s="166"/>
      <c r="L6" s="179">
        <v>2</v>
      </c>
      <c r="M6" s="179"/>
      <c r="N6" s="179"/>
      <c r="O6" s="42"/>
      <c r="P6" s="166" t="s">
        <v>58</v>
      </c>
      <c r="Q6" s="166"/>
      <c r="R6" s="166"/>
      <c r="S6" s="180">
        <f>'G-2'!S6:U6</f>
        <v>42612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9</v>
      </c>
      <c r="C10" s="46">
        <v>97</v>
      </c>
      <c r="D10" s="46">
        <v>11</v>
      </c>
      <c r="E10" s="46">
        <v>2</v>
      </c>
      <c r="F10" s="62">
        <f>B10*0.5+C10*1+D10*2+E10*2.5</f>
        <v>128.5</v>
      </c>
      <c r="G10" s="2"/>
      <c r="H10" s="19" t="s">
        <v>4</v>
      </c>
      <c r="I10" s="46">
        <v>15</v>
      </c>
      <c r="J10" s="46">
        <v>164</v>
      </c>
      <c r="K10" s="46">
        <v>8</v>
      </c>
      <c r="L10" s="46">
        <v>2</v>
      </c>
      <c r="M10" s="6">
        <f>I10*0.5+J10*1+K10*2+L10*2.5</f>
        <v>192.5</v>
      </c>
      <c r="N10" s="9">
        <f>F20+F21+F22+M10</f>
        <v>766.5</v>
      </c>
      <c r="O10" s="19" t="s">
        <v>43</v>
      </c>
      <c r="P10" s="46">
        <v>26</v>
      </c>
      <c r="Q10" s="46">
        <v>160</v>
      </c>
      <c r="R10" s="46">
        <v>7</v>
      </c>
      <c r="S10" s="46">
        <v>1</v>
      </c>
      <c r="T10" s="6">
        <f>P10*0.5+Q10*1+R10*2+S10*2.5</f>
        <v>189.5</v>
      </c>
      <c r="U10" s="10"/>
      <c r="W10" s="1"/>
      <c r="X10" s="1"/>
      <c r="Y10" s="1"/>
      <c r="Z10" s="81"/>
      <c r="AA10" s="1"/>
      <c r="AB10" s="1"/>
    </row>
    <row r="11" spans="1:28" ht="24" customHeight="1" x14ac:dyDescent="0.2">
      <c r="A11" s="18" t="s">
        <v>14</v>
      </c>
      <c r="B11" s="46">
        <v>7</v>
      </c>
      <c r="C11" s="46">
        <v>119</v>
      </c>
      <c r="D11" s="46">
        <v>9</v>
      </c>
      <c r="E11" s="46">
        <v>3</v>
      </c>
      <c r="F11" s="6">
        <f t="shared" ref="F11:F22" si="0">B11*0.5+C11*1+D11*2+E11*2.5</f>
        <v>148</v>
      </c>
      <c r="G11" s="2"/>
      <c r="H11" s="19" t="s">
        <v>5</v>
      </c>
      <c r="I11" s="46">
        <v>11</v>
      </c>
      <c r="J11" s="46">
        <v>151</v>
      </c>
      <c r="K11" s="46">
        <v>7</v>
      </c>
      <c r="L11" s="46">
        <v>4</v>
      </c>
      <c r="M11" s="6">
        <f t="shared" ref="M11:M22" si="1">I11*0.5+J11*1+K11*2+L11*2.5</f>
        <v>180.5</v>
      </c>
      <c r="N11" s="9">
        <f>F21+F22+M10+M11</f>
        <v>770.5</v>
      </c>
      <c r="O11" s="19" t="s">
        <v>44</v>
      </c>
      <c r="P11" s="46">
        <v>23</v>
      </c>
      <c r="Q11" s="46">
        <v>155</v>
      </c>
      <c r="R11" s="46">
        <v>8</v>
      </c>
      <c r="S11" s="46">
        <v>3</v>
      </c>
      <c r="T11" s="6">
        <f t="shared" ref="T11:T21" si="2">P11*0.5+Q11*1+R11*2+S11*2.5</f>
        <v>190</v>
      </c>
      <c r="U11" s="2"/>
      <c r="W11" s="1"/>
      <c r="X11" s="1"/>
      <c r="Y11" s="1"/>
      <c r="Z11" s="81"/>
      <c r="AA11" s="1"/>
      <c r="AB11" s="1"/>
    </row>
    <row r="12" spans="1:28" ht="24" customHeight="1" x14ac:dyDescent="0.2">
      <c r="A12" s="18" t="s">
        <v>17</v>
      </c>
      <c r="B12" s="46">
        <v>13</v>
      </c>
      <c r="C12" s="46">
        <v>131</v>
      </c>
      <c r="D12" s="46">
        <v>9</v>
      </c>
      <c r="E12" s="46">
        <v>2</v>
      </c>
      <c r="F12" s="6">
        <f t="shared" si="0"/>
        <v>160.5</v>
      </c>
      <c r="G12" s="2"/>
      <c r="H12" s="19" t="s">
        <v>6</v>
      </c>
      <c r="I12" s="46">
        <v>28</v>
      </c>
      <c r="J12" s="46">
        <v>196</v>
      </c>
      <c r="K12" s="46">
        <v>10</v>
      </c>
      <c r="L12" s="46">
        <v>5</v>
      </c>
      <c r="M12" s="6">
        <f t="shared" si="1"/>
        <v>242.5</v>
      </c>
      <c r="N12" s="2">
        <f>F22+M10+M11+M12</f>
        <v>845.5</v>
      </c>
      <c r="O12" s="19" t="s">
        <v>32</v>
      </c>
      <c r="P12" s="46">
        <v>20</v>
      </c>
      <c r="Q12" s="46">
        <v>173</v>
      </c>
      <c r="R12" s="46">
        <v>9</v>
      </c>
      <c r="S12" s="46">
        <v>5</v>
      </c>
      <c r="T12" s="6">
        <f t="shared" si="2"/>
        <v>213.5</v>
      </c>
      <c r="U12" s="2"/>
      <c r="W12" s="1"/>
      <c r="X12" s="1"/>
      <c r="Y12" s="1"/>
      <c r="Z12" s="81"/>
      <c r="AA12" s="1"/>
      <c r="AB12" s="1"/>
    </row>
    <row r="13" spans="1:28" ht="24" customHeight="1" x14ac:dyDescent="0.2">
      <c r="A13" s="18" t="s">
        <v>19</v>
      </c>
      <c r="B13" s="46">
        <v>10</v>
      </c>
      <c r="C13" s="46">
        <v>83</v>
      </c>
      <c r="D13" s="46">
        <v>8</v>
      </c>
      <c r="E13" s="46">
        <v>2</v>
      </c>
      <c r="F13" s="6">
        <f t="shared" si="0"/>
        <v>109</v>
      </c>
      <c r="G13" s="2">
        <f>F10+F11+F12+F13</f>
        <v>546</v>
      </c>
      <c r="H13" s="19" t="s">
        <v>7</v>
      </c>
      <c r="I13" s="46">
        <v>24</v>
      </c>
      <c r="J13" s="46">
        <v>169</v>
      </c>
      <c r="K13" s="46">
        <v>5</v>
      </c>
      <c r="L13" s="46">
        <v>1</v>
      </c>
      <c r="M13" s="6">
        <f t="shared" si="1"/>
        <v>193.5</v>
      </c>
      <c r="N13" s="2">
        <f t="shared" ref="N13:N18" si="3">M10+M11+M12+M13</f>
        <v>809</v>
      </c>
      <c r="O13" s="19" t="s">
        <v>33</v>
      </c>
      <c r="P13" s="46">
        <v>38</v>
      </c>
      <c r="Q13" s="46">
        <v>130</v>
      </c>
      <c r="R13" s="46">
        <v>11</v>
      </c>
      <c r="S13" s="46">
        <v>2</v>
      </c>
      <c r="T13" s="6">
        <f t="shared" si="2"/>
        <v>176</v>
      </c>
      <c r="U13" s="2">
        <f t="shared" ref="U13:U21" si="4">T10+T11+T12+T13</f>
        <v>769</v>
      </c>
      <c r="W13" s="1"/>
      <c r="X13" s="81"/>
      <c r="Y13" s="1"/>
      <c r="Z13" s="81"/>
      <c r="AA13" s="1"/>
      <c r="AB13" s="81"/>
    </row>
    <row r="14" spans="1:28" ht="24" customHeight="1" x14ac:dyDescent="0.2">
      <c r="A14" s="18" t="s">
        <v>21</v>
      </c>
      <c r="B14" s="46">
        <v>15</v>
      </c>
      <c r="C14" s="46">
        <v>91</v>
      </c>
      <c r="D14" s="46">
        <v>12</v>
      </c>
      <c r="E14" s="46">
        <v>6</v>
      </c>
      <c r="F14" s="6">
        <f t="shared" si="0"/>
        <v>137.5</v>
      </c>
      <c r="G14" s="2">
        <f t="shared" ref="G14:G19" si="5">F11+F12+F13+F14</f>
        <v>555</v>
      </c>
      <c r="H14" s="19" t="s">
        <v>9</v>
      </c>
      <c r="I14" s="46">
        <v>21</v>
      </c>
      <c r="J14" s="46">
        <v>156</v>
      </c>
      <c r="K14" s="46">
        <v>6</v>
      </c>
      <c r="L14" s="46">
        <v>2</v>
      </c>
      <c r="M14" s="6">
        <f t="shared" si="1"/>
        <v>183.5</v>
      </c>
      <c r="N14" s="2">
        <f t="shared" si="3"/>
        <v>800</v>
      </c>
      <c r="O14" s="19" t="s">
        <v>29</v>
      </c>
      <c r="P14" s="45">
        <v>31</v>
      </c>
      <c r="Q14" s="45">
        <v>171</v>
      </c>
      <c r="R14" s="45">
        <v>10</v>
      </c>
      <c r="S14" s="45">
        <v>2</v>
      </c>
      <c r="T14" s="6">
        <f t="shared" si="2"/>
        <v>211.5</v>
      </c>
      <c r="U14" s="2">
        <f t="shared" si="4"/>
        <v>791</v>
      </c>
      <c r="W14" s="1"/>
      <c r="X14" s="81"/>
      <c r="Y14" s="1"/>
      <c r="Z14" s="81"/>
      <c r="AA14" s="1"/>
      <c r="AB14" s="81"/>
    </row>
    <row r="15" spans="1:28" ht="24" customHeight="1" x14ac:dyDescent="0.2">
      <c r="A15" s="18" t="s">
        <v>23</v>
      </c>
      <c r="B15" s="46">
        <v>17</v>
      </c>
      <c r="C15" s="46">
        <v>123</v>
      </c>
      <c r="D15" s="46">
        <v>8</v>
      </c>
      <c r="E15" s="46">
        <v>2</v>
      </c>
      <c r="F15" s="6">
        <f t="shared" si="0"/>
        <v>152.5</v>
      </c>
      <c r="G15" s="2">
        <f t="shared" si="5"/>
        <v>559.5</v>
      </c>
      <c r="H15" s="19" t="s">
        <v>12</v>
      </c>
      <c r="I15" s="46">
        <v>18</v>
      </c>
      <c r="J15" s="46">
        <v>146</v>
      </c>
      <c r="K15" s="46">
        <v>5</v>
      </c>
      <c r="L15" s="46">
        <v>1</v>
      </c>
      <c r="M15" s="6">
        <f t="shared" si="1"/>
        <v>167.5</v>
      </c>
      <c r="N15" s="2">
        <f t="shared" si="3"/>
        <v>787</v>
      </c>
      <c r="O15" s="18" t="s">
        <v>30</v>
      </c>
      <c r="P15" s="46">
        <v>15</v>
      </c>
      <c r="Q15" s="46">
        <v>163</v>
      </c>
      <c r="R15" s="46">
        <v>10</v>
      </c>
      <c r="S15" s="46">
        <v>2</v>
      </c>
      <c r="T15" s="6">
        <f t="shared" si="2"/>
        <v>195.5</v>
      </c>
      <c r="U15" s="2">
        <f t="shared" si="4"/>
        <v>796.5</v>
      </c>
      <c r="W15" s="1"/>
      <c r="X15" s="81"/>
      <c r="Y15" s="1"/>
      <c r="Z15" s="81"/>
      <c r="AA15" s="1"/>
      <c r="AB15" s="81"/>
    </row>
    <row r="16" spans="1:28" ht="24" customHeight="1" x14ac:dyDescent="0.2">
      <c r="A16" s="18" t="s">
        <v>39</v>
      </c>
      <c r="B16" s="46">
        <v>17</v>
      </c>
      <c r="C16" s="46">
        <v>129</v>
      </c>
      <c r="D16" s="46">
        <v>7</v>
      </c>
      <c r="E16" s="46">
        <v>3</v>
      </c>
      <c r="F16" s="6">
        <f t="shared" si="0"/>
        <v>159</v>
      </c>
      <c r="G16" s="2">
        <f t="shared" si="5"/>
        <v>558</v>
      </c>
      <c r="H16" s="19" t="s">
        <v>15</v>
      </c>
      <c r="I16" s="46">
        <v>19</v>
      </c>
      <c r="J16" s="46">
        <v>148</v>
      </c>
      <c r="K16" s="46">
        <v>4</v>
      </c>
      <c r="L16" s="46">
        <v>2</v>
      </c>
      <c r="M16" s="6">
        <f t="shared" si="1"/>
        <v>170.5</v>
      </c>
      <c r="N16" s="2">
        <f t="shared" si="3"/>
        <v>715</v>
      </c>
      <c r="O16" s="19" t="s">
        <v>8</v>
      </c>
      <c r="P16" s="46">
        <v>20</v>
      </c>
      <c r="Q16" s="46">
        <v>166</v>
      </c>
      <c r="R16" s="46">
        <v>10</v>
      </c>
      <c r="S16" s="46">
        <v>2</v>
      </c>
      <c r="T16" s="6">
        <f t="shared" si="2"/>
        <v>201</v>
      </c>
      <c r="U16" s="2">
        <f t="shared" si="4"/>
        <v>784</v>
      </c>
      <c r="W16" s="1"/>
      <c r="X16" s="81"/>
      <c r="Y16" s="1"/>
      <c r="Z16" s="81"/>
      <c r="AA16" s="1"/>
      <c r="AB16" s="81"/>
    </row>
    <row r="17" spans="1:28" ht="24" customHeight="1" x14ac:dyDescent="0.2">
      <c r="A17" s="18" t="s">
        <v>40</v>
      </c>
      <c r="B17" s="46">
        <v>13</v>
      </c>
      <c r="C17" s="46">
        <v>175</v>
      </c>
      <c r="D17" s="46">
        <v>9</v>
      </c>
      <c r="E17" s="46">
        <v>5</v>
      </c>
      <c r="F17" s="6">
        <f t="shared" si="0"/>
        <v>212</v>
      </c>
      <c r="G17" s="2">
        <f t="shared" si="5"/>
        <v>661</v>
      </c>
      <c r="H17" s="19" t="s">
        <v>18</v>
      </c>
      <c r="I17" s="46">
        <v>21</v>
      </c>
      <c r="J17" s="46">
        <v>164</v>
      </c>
      <c r="K17" s="46">
        <v>9</v>
      </c>
      <c r="L17" s="46">
        <v>2</v>
      </c>
      <c r="M17" s="6">
        <f t="shared" si="1"/>
        <v>197.5</v>
      </c>
      <c r="N17" s="2">
        <f t="shared" si="3"/>
        <v>719</v>
      </c>
      <c r="O17" s="19" t="s">
        <v>10</v>
      </c>
      <c r="P17" s="46">
        <v>21</v>
      </c>
      <c r="Q17" s="46">
        <v>169</v>
      </c>
      <c r="R17" s="46">
        <v>12</v>
      </c>
      <c r="S17" s="46">
        <v>3</v>
      </c>
      <c r="T17" s="6">
        <f t="shared" si="2"/>
        <v>211</v>
      </c>
      <c r="U17" s="2">
        <f t="shared" si="4"/>
        <v>819</v>
      </c>
      <c r="W17" s="1"/>
      <c r="X17" s="81"/>
      <c r="Y17" s="1"/>
      <c r="Z17" s="81"/>
      <c r="AA17" s="1"/>
      <c r="AB17" s="81"/>
    </row>
    <row r="18" spans="1:28" ht="24" customHeight="1" x14ac:dyDescent="0.2">
      <c r="A18" s="18" t="s">
        <v>41</v>
      </c>
      <c r="B18" s="46">
        <v>23</v>
      </c>
      <c r="C18" s="46">
        <v>153</v>
      </c>
      <c r="D18" s="46">
        <v>8</v>
      </c>
      <c r="E18" s="46"/>
      <c r="F18" s="6">
        <f t="shared" si="0"/>
        <v>180.5</v>
      </c>
      <c r="G18" s="2">
        <f t="shared" si="5"/>
        <v>704</v>
      </c>
      <c r="H18" s="19" t="s">
        <v>20</v>
      </c>
      <c r="I18" s="46">
        <v>18</v>
      </c>
      <c r="J18" s="46">
        <v>159</v>
      </c>
      <c r="K18" s="46">
        <v>11</v>
      </c>
      <c r="L18" s="46">
        <v>3</v>
      </c>
      <c r="M18" s="6">
        <f t="shared" si="1"/>
        <v>197.5</v>
      </c>
      <c r="N18" s="2">
        <f t="shared" si="3"/>
        <v>733</v>
      </c>
      <c r="O18" s="19" t="s">
        <v>13</v>
      </c>
      <c r="P18" s="46">
        <v>18</v>
      </c>
      <c r="Q18" s="46">
        <v>172</v>
      </c>
      <c r="R18" s="46">
        <v>14</v>
      </c>
      <c r="S18" s="46">
        <v>2</v>
      </c>
      <c r="T18" s="6">
        <f t="shared" si="2"/>
        <v>214</v>
      </c>
      <c r="U18" s="2">
        <f t="shared" si="4"/>
        <v>821.5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21" t="s">
        <v>42</v>
      </c>
      <c r="B19" s="47">
        <v>20</v>
      </c>
      <c r="C19" s="47">
        <v>156</v>
      </c>
      <c r="D19" s="47">
        <v>4</v>
      </c>
      <c r="E19" s="47"/>
      <c r="F19" s="7">
        <f t="shared" si="0"/>
        <v>174</v>
      </c>
      <c r="G19" s="3">
        <f t="shared" si="5"/>
        <v>725.5</v>
      </c>
      <c r="H19" s="20" t="s">
        <v>22</v>
      </c>
      <c r="I19" s="45">
        <v>16</v>
      </c>
      <c r="J19" s="45">
        <v>153</v>
      </c>
      <c r="K19" s="45">
        <v>8</v>
      </c>
      <c r="L19" s="45">
        <v>4</v>
      </c>
      <c r="M19" s="6">
        <f t="shared" si="1"/>
        <v>187</v>
      </c>
      <c r="N19" s="2">
        <f>M16+M17+M18+M19</f>
        <v>752.5</v>
      </c>
      <c r="O19" s="19" t="s">
        <v>16</v>
      </c>
      <c r="P19" s="46">
        <v>14</v>
      </c>
      <c r="Q19" s="46">
        <v>186</v>
      </c>
      <c r="R19" s="46">
        <v>9</v>
      </c>
      <c r="S19" s="46">
        <v>0</v>
      </c>
      <c r="T19" s="6">
        <f t="shared" si="2"/>
        <v>211</v>
      </c>
      <c r="U19" s="2">
        <f t="shared" si="4"/>
        <v>837</v>
      </c>
      <c r="W19" s="1"/>
      <c r="X19" s="81"/>
      <c r="Y19" s="1"/>
      <c r="Z19" s="81"/>
      <c r="AA19" s="1"/>
      <c r="AB19" s="81"/>
    </row>
    <row r="20" spans="1:28" ht="24" customHeight="1" x14ac:dyDescent="0.2">
      <c r="A20" s="19" t="s">
        <v>27</v>
      </c>
      <c r="B20" s="45">
        <v>18</v>
      </c>
      <c r="C20" s="45">
        <v>146</v>
      </c>
      <c r="D20" s="45">
        <v>7</v>
      </c>
      <c r="E20" s="45">
        <v>3</v>
      </c>
      <c r="F20" s="8">
        <f t="shared" si="0"/>
        <v>176.5</v>
      </c>
      <c r="G20" s="35"/>
      <c r="H20" s="19" t="s">
        <v>24</v>
      </c>
      <c r="I20" s="46">
        <v>17</v>
      </c>
      <c r="J20" s="46">
        <v>181</v>
      </c>
      <c r="K20" s="46">
        <v>10</v>
      </c>
      <c r="L20" s="46">
        <v>2</v>
      </c>
      <c r="M20" s="8">
        <f t="shared" si="1"/>
        <v>214.5</v>
      </c>
      <c r="N20" s="2">
        <f>M17+M18+M19+M20</f>
        <v>796.5</v>
      </c>
      <c r="O20" s="19" t="s">
        <v>45</v>
      </c>
      <c r="P20" s="45">
        <v>10</v>
      </c>
      <c r="Q20" s="45">
        <v>161</v>
      </c>
      <c r="R20" s="45">
        <v>11</v>
      </c>
      <c r="S20" s="45">
        <v>1</v>
      </c>
      <c r="T20" s="8">
        <f t="shared" si="2"/>
        <v>190.5</v>
      </c>
      <c r="U20" s="2">
        <f t="shared" si="4"/>
        <v>826.5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19" t="s">
        <v>28</v>
      </c>
      <c r="B21" s="46">
        <v>15</v>
      </c>
      <c r="C21" s="46">
        <v>143</v>
      </c>
      <c r="D21" s="46">
        <v>6</v>
      </c>
      <c r="E21" s="46">
        <v>2</v>
      </c>
      <c r="F21" s="6">
        <f t="shared" si="0"/>
        <v>167.5</v>
      </c>
      <c r="G21" s="36"/>
      <c r="H21" s="20" t="s">
        <v>25</v>
      </c>
      <c r="I21" s="46">
        <v>32</v>
      </c>
      <c r="J21" s="46">
        <v>176</v>
      </c>
      <c r="K21" s="46">
        <v>11</v>
      </c>
      <c r="L21" s="46">
        <v>6</v>
      </c>
      <c r="M21" s="6">
        <f t="shared" si="1"/>
        <v>229</v>
      </c>
      <c r="N21" s="2">
        <f>M18+M19+M20+M21</f>
        <v>828</v>
      </c>
      <c r="O21" s="21" t="s">
        <v>46</v>
      </c>
      <c r="P21" s="47">
        <v>9</v>
      </c>
      <c r="Q21" s="47">
        <v>149</v>
      </c>
      <c r="R21" s="47">
        <v>14</v>
      </c>
      <c r="S21" s="47">
        <v>1</v>
      </c>
      <c r="T21" s="7">
        <f t="shared" si="2"/>
        <v>184</v>
      </c>
      <c r="U21" s="3">
        <f t="shared" si="4"/>
        <v>799.5</v>
      </c>
      <c r="V21">
        <f>P21+P20+P19+P18</f>
        <v>51</v>
      </c>
      <c r="W21">
        <f t="shared" ref="W21:Y21" si="6">Q21+Q20+Q19+Q18</f>
        <v>668</v>
      </c>
      <c r="X21">
        <f t="shared" si="6"/>
        <v>48</v>
      </c>
      <c r="Y21">
        <f t="shared" si="6"/>
        <v>4</v>
      </c>
      <c r="Z21" s="81"/>
      <c r="AA21" s="1"/>
      <c r="AB21" s="81"/>
    </row>
    <row r="22" spans="1:28" ht="24" customHeight="1" thickBot="1" x14ac:dyDescent="0.25">
      <c r="A22" s="19" t="s">
        <v>1</v>
      </c>
      <c r="B22" s="46">
        <v>21</v>
      </c>
      <c r="C22" s="46">
        <v>184</v>
      </c>
      <c r="D22" s="46">
        <v>9</v>
      </c>
      <c r="E22" s="46">
        <v>7</v>
      </c>
      <c r="F22" s="6">
        <f t="shared" si="0"/>
        <v>230</v>
      </c>
      <c r="G22" s="2"/>
      <c r="H22" s="21" t="s">
        <v>26</v>
      </c>
      <c r="I22" s="47">
        <v>20</v>
      </c>
      <c r="J22" s="47">
        <v>163</v>
      </c>
      <c r="K22" s="47">
        <v>8</v>
      </c>
      <c r="L22" s="47">
        <v>1</v>
      </c>
      <c r="M22" s="6">
        <f t="shared" si="1"/>
        <v>191.5</v>
      </c>
      <c r="N22" s="3">
        <f>M19+M20+M21+M22</f>
        <v>822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81"/>
      <c r="AA22" s="1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725.5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845.5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837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87</v>
      </c>
      <c r="G24" s="88"/>
      <c r="H24" s="183"/>
      <c r="I24" s="184"/>
      <c r="J24" s="82" t="s">
        <v>71</v>
      </c>
      <c r="K24" s="86"/>
      <c r="L24" s="86"/>
      <c r="M24" s="87" t="s">
        <v>73</v>
      </c>
      <c r="N24" s="88"/>
      <c r="O24" s="183"/>
      <c r="P24" s="184"/>
      <c r="Q24" s="82" t="s">
        <v>71</v>
      </c>
      <c r="R24" s="86"/>
      <c r="S24" s="86"/>
      <c r="T24" s="87" t="s">
        <v>89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13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61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'G-2'!E4:H4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1" t="str">
        <f>'G-2'!D5:H5</f>
        <v>CALLE 87 X CARRERA 46</v>
      </c>
      <c r="E6" s="171"/>
      <c r="F6" s="171"/>
      <c r="G6" s="171"/>
      <c r="H6" s="171"/>
      <c r="I6" s="166" t="s">
        <v>53</v>
      </c>
      <c r="J6" s="166"/>
      <c r="K6" s="166"/>
      <c r="L6" s="172">
        <f>'G-2'!L5:N5</f>
        <v>2348</v>
      </c>
      <c r="M6" s="172"/>
      <c r="N6" s="172"/>
      <c r="O6" s="12"/>
      <c r="P6" s="166" t="s">
        <v>58</v>
      </c>
      <c r="Q6" s="166"/>
      <c r="R6" s="166"/>
      <c r="S6" s="219">
        <f>'G-2'!S6:U6</f>
        <v>42612</v>
      </c>
      <c r="T6" s="219"/>
      <c r="U6" s="219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'G-2'!B10+'G-3'!B10+'G-4'!B10</f>
        <v>105</v>
      </c>
      <c r="C10" s="46">
        <f>'G-2'!C10+'G-3'!C10+'G-4'!C10</f>
        <v>548</v>
      </c>
      <c r="D10" s="46">
        <f>'G-2'!D10+'G-3'!D10+'G-4'!D10</f>
        <v>39</v>
      </c>
      <c r="E10" s="46">
        <f>'G-2'!E10+'G-3'!E10+'G-4'!E10</f>
        <v>6</v>
      </c>
      <c r="F10" s="6">
        <f t="shared" ref="F10:F22" si="0">B10*0.5+C10*1+D10*2+E10*2.5</f>
        <v>693.5</v>
      </c>
      <c r="G10" s="2"/>
      <c r="H10" s="19" t="s">
        <v>4</v>
      </c>
      <c r="I10" s="46">
        <f>'G-2'!I10+'G-3'!I10+'G-4'!I10</f>
        <v>62</v>
      </c>
      <c r="J10" s="46">
        <f>'G-2'!J10+'G-3'!J10+'G-4'!J10</f>
        <v>451</v>
      </c>
      <c r="K10" s="46">
        <f>'G-2'!K10+'G-3'!K10+'G-4'!K10</f>
        <v>25</v>
      </c>
      <c r="L10" s="46">
        <f>'G-2'!L10+'G-3'!L10+'G-4'!L10</f>
        <v>13</v>
      </c>
      <c r="M10" s="6">
        <f t="shared" ref="M10:M22" si="1">I10*0.5+J10*1+K10*2+L10*2.5</f>
        <v>564.5</v>
      </c>
      <c r="N10" s="9">
        <f>F20+F21+F22+M10</f>
        <v>2271.5</v>
      </c>
      <c r="O10" s="19" t="s">
        <v>43</v>
      </c>
      <c r="P10" s="46">
        <f>'G-2'!P10+'G-3'!P10+'G-4'!P10</f>
        <v>92</v>
      </c>
      <c r="Q10" s="46">
        <f>'G-2'!Q10+'G-3'!Q10+'G-4'!Q10</f>
        <v>544</v>
      </c>
      <c r="R10" s="46">
        <f>'G-2'!R10+'G-3'!R10+'G-4'!R10</f>
        <v>28</v>
      </c>
      <c r="S10" s="46">
        <f>'G-2'!S10+'G-3'!S10+'G-4'!S10</f>
        <v>8</v>
      </c>
      <c r="T10" s="6">
        <f t="shared" ref="T10:T21" si="2">P10*0.5+Q10*1+R10*2+S10*2.5</f>
        <v>666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84</v>
      </c>
      <c r="C11" s="46">
        <f>'G-2'!C11+'G-3'!C11+'G-4'!C11</f>
        <v>551</v>
      </c>
      <c r="D11" s="46">
        <f>'G-2'!D11+'G-3'!D11+'G-4'!D11</f>
        <v>30</v>
      </c>
      <c r="E11" s="46">
        <f>'G-2'!E11+'G-3'!E11+'G-4'!E11</f>
        <v>8</v>
      </c>
      <c r="F11" s="6">
        <f t="shared" si="0"/>
        <v>673</v>
      </c>
      <c r="G11" s="2"/>
      <c r="H11" s="19" t="s">
        <v>5</v>
      </c>
      <c r="I11" s="46">
        <f>'G-2'!I11+'G-3'!I11+'G-4'!I11</f>
        <v>79</v>
      </c>
      <c r="J11" s="46">
        <f>'G-2'!J11+'G-3'!J11+'G-4'!J11</f>
        <v>461</v>
      </c>
      <c r="K11" s="46">
        <f>'G-2'!K11+'G-3'!K11+'G-4'!K11</f>
        <v>28</v>
      </c>
      <c r="L11" s="46">
        <f>'G-2'!L11+'G-3'!L11+'G-4'!L11</f>
        <v>12</v>
      </c>
      <c r="M11" s="6">
        <f t="shared" si="1"/>
        <v>586.5</v>
      </c>
      <c r="N11" s="9">
        <f>F21+F22+M10+M11</f>
        <v>2303.5</v>
      </c>
      <c r="O11" s="19" t="s">
        <v>44</v>
      </c>
      <c r="P11" s="46">
        <f>'G-2'!P11+'G-3'!P11+'G-4'!P11</f>
        <v>87</v>
      </c>
      <c r="Q11" s="46">
        <f>'G-2'!Q11+'G-3'!Q11+'G-4'!Q11</f>
        <v>531</v>
      </c>
      <c r="R11" s="46">
        <f>'G-2'!R11+'G-3'!R11+'G-4'!R11</f>
        <v>29</v>
      </c>
      <c r="S11" s="46">
        <f>'G-2'!S11+'G-3'!S11+'G-4'!S11</f>
        <v>7</v>
      </c>
      <c r="T11" s="6">
        <f t="shared" si="2"/>
        <v>650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98</v>
      </c>
      <c r="C12" s="46">
        <f>'G-2'!C12+'G-3'!C12+'G-4'!C12</f>
        <v>543</v>
      </c>
      <c r="D12" s="46">
        <f>'G-2'!D12+'G-3'!D12+'G-4'!D12</f>
        <v>40</v>
      </c>
      <c r="E12" s="46">
        <f>'G-2'!E12+'G-3'!E12+'G-4'!E12</f>
        <v>13</v>
      </c>
      <c r="F12" s="6">
        <f t="shared" si="0"/>
        <v>704.5</v>
      </c>
      <c r="G12" s="2"/>
      <c r="H12" s="19" t="s">
        <v>6</v>
      </c>
      <c r="I12" s="46">
        <f>'G-2'!I12+'G-3'!I12+'G-4'!I12</f>
        <v>92</v>
      </c>
      <c r="J12" s="46">
        <f>'G-2'!J12+'G-3'!J12+'G-4'!J12</f>
        <v>535</v>
      </c>
      <c r="K12" s="46">
        <f>'G-2'!K12+'G-3'!K12+'G-4'!K12</f>
        <v>29</v>
      </c>
      <c r="L12" s="46">
        <f>'G-2'!L12+'G-3'!L12+'G-4'!L12</f>
        <v>14</v>
      </c>
      <c r="M12" s="6">
        <f t="shared" si="1"/>
        <v>674</v>
      </c>
      <c r="N12" s="2">
        <f>F22+M10+M11+M12</f>
        <v>2424.5</v>
      </c>
      <c r="O12" s="19" t="s">
        <v>32</v>
      </c>
      <c r="P12" s="46">
        <f>'G-2'!P12+'G-3'!P12+'G-4'!P12</f>
        <v>71</v>
      </c>
      <c r="Q12" s="46">
        <f>'G-2'!Q12+'G-3'!Q12+'G-4'!Q12</f>
        <v>534</v>
      </c>
      <c r="R12" s="46">
        <f>'G-2'!R12+'G-3'!R12+'G-4'!R12</f>
        <v>28</v>
      </c>
      <c r="S12" s="46">
        <f>'G-2'!S12+'G-3'!S12+'G-4'!S12</f>
        <v>12</v>
      </c>
      <c r="T12" s="6">
        <f t="shared" si="2"/>
        <v>655.5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74</v>
      </c>
      <c r="C13" s="46">
        <f>'G-2'!C13+'G-3'!C13+'G-4'!C13</f>
        <v>475</v>
      </c>
      <c r="D13" s="46">
        <f>'G-2'!D13+'G-3'!D13+'G-4'!D13</f>
        <v>42</v>
      </c>
      <c r="E13" s="46">
        <f>'G-2'!E13+'G-3'!E13+'G-4'!E13</f>
        <v>8</v>
      </c>
      <c r="F13" s="6">
        <f t="shared" si="0"/>
        <v>616</v>
      </c>
      <c r="G13" s="2">
        <f t="shared" ref="G13:G19" si="3">F10+F11+F12+F13</f>
        <v>2687</v>
      </c>
      <c r="H13" s="19" t="s">
        <v>7</v>
      </c>
      <c r="I13" s="46">
        <f>'G-2'!I13+'G-3'!I13+'G-4'!I13</f>
        <v>81</v>
      </c>
      <c r="J13" s="46">
        <f>'G-2'!J13+'G-3'!J13+'G-4'!J13</f>
        <v>492</v>
      </c>
      <c r="K13" s="46">
        <f>'G-2'!K13+'G-3'!K13+'G-4'!K13</f>
        <v>29</v>
      </c>
      <c r="L13" s="46">
        <f>'G-2'!L13+'G-3'!L13+'G-4'!L13</f>
        <v>15</v>
      </c>
      <c r="M13" s="6">
        <f t="shared" si="1"/>
        <v>628</v>
      </c>
      <c r="N13" s="2">
        <f t="shared" ref="N13:N18" si="4">M10+M11+M12+M13</f>
        <v>2453</v>
      </c>
      <c r="O13" s="19" t="s">
        <v>33</v>
      </c>
      <c r="P13" s="46">
        <f>'G-2'!P13+'G-3'!P13+'G-4'!P13</f>
        <v>82</v>
      </c>
      <c r="Q13" s="46">
        <f>'G-2'!Q13+'G-3'!Q13+'G-4'!Q13</f>
        <v>547</v>
      </c>
      <c r="R13" s="46">
        <f>'G-2'!R13+'G-3'!R13+'G-4'!R13</f>
        <v>28</v>
      </c>
      <c r="S13" s="46">
        <f>'G-2'!S13+'G-3'!S13+'G-4'!S13</f>
        <v>12</v>
      </c>
      <c r="T13" s="6">
        <f t="shared" si="2"/>
        <v>674</v>
      </c>
      <c r="U13" s="2">
        <f t="shared" ref="U13:U21" si="5">T10+T11+T12+T13</f>
        <v>2645.5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72</v>
      </c>
      <c r="C14" s="46">
        <f>'G-2'!C14+'G-3'!C14+'G-4'!C14</f>
        <v>429</v>
      </c>
      <c r="D14" s="46">
        <f>'G-2'!D14+'G-3'!D14+'G-4'!D14</f>
        <v>44</v>
      </c>
      <c r="E14" s="46">
        <f>'G-2'!E14+'G-3'!E14+'G-4'!E14</f>
        <v>17</v>
      </c>
      <c r="F14" s="6">
        <f t="shared" si="0"/>
        <v>595.5</v>
      </c>
      <c r="G14" s="2">
        <f t="shared" si="3"/>
        <v>2589</v>
      </c>
      <c r="H14" s="19" t="s">
        <v>9</v>
      </c>
      <c r="I14" s="46">
        <f>'G-2'!I14+'G-3'!I14+'G-4'!I14</f>
        <v>67</v>
      </c>
      <c r="J14" s="46">
        <f>'G-2'!J14+'G-3'!J14+'G-4'!J14</f>
        <v>483</v>
      </c>
      <c r="K14" s="46">
        <f>'G-2'!K14+'G-3'!K14+'G-4'!K14</f>
        <v>27</v>
      </c>
      <c r="L14" s="46">
        <f>'G-2'!L14+'G-3'!L14+'G-4'!L14</f>
        <v>12</v>
      </c>
      <c r="M14" s="6">
        <f t="shared" si="1"/>
        <v>600.5</v>
      </c>
      <c r="N14" s="2">
        <f t="shared" si="4"/>
        <v>2489</v>
      </c>
      <c r="O14" s="19" t="s">
        <v>29</v>
      </c>
      <c r="P14" s="46">
        <f>'G-2'!P14+'G-3'!P14+'G-4'!P14</f>
        <v>111</v>
      </c>
      <c r="Q14" s="46">
        <f>'G-2'!Q14+'G-3'!Q14+'G-4'!Q14</f>
        <v>517</v>
      </c>
      <c r="R14" s="46">
        <f>'G-2'!R14+'G-3'!R14+'G-4'!R14</f>
        <v>35</v>
      </c>
      <c r="S14" s="46">
        <f>'G-2'!S14+'G-3'!S14+'G-4'!S14</f>
        <v>8</v>
      </c>
      <c r="T14" s="6">
        <f t="shared" si="2"/>
        <v>662.5</v>
      </c>
      <c r="U14" s="2">
        <f t="shared" si="5"/>
        <v>2642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92</v>
      </c>
      <c r="C15" s="46">
        <f>'G-2'!C15+'G-3'!C15+'G-4'!C15</f>
        <v>461</v>
      </c>
      <c r="D15" s="46">
        <f>'G-2'!D15+'G-3'!D15+'G-4'!D15</f>
        <v>31</v>
      </c>
      <c r="E15" s="46">
        <f>'G-2'!E15+'G-3'!E15+'G-4'!E15</f>
        <v>5</v>
      </c>
      <c r="F15" s="6">
        <f t="shared" si="0"/>
        <v>581.5</v>
      </c>
      <c r="G15" s="2">
        <f t="shared" si="3"/>
        <v>2497.5</v>
      </c>
      <c r="H15" s="19" t="s">
        <v>12</v>
      </c>
      <c r="I15" s="46">
        <f>'G-2'!I15+'G-3'!I15+'G-4'!I15</f>
        <v>59</v>
      </c>
      <c r="J15" s="46">
        <f>'G-2'!J15+'G-3'!J15+'G-4'!J15</f>
        <v>442</v>
      </c>
      <c r="K15" s="46">
        <f>'G-2'!K15+'G-3'!K15+'G-4'!K15</f>
        <v>23</v>
      </c>
      <c r="L15" s="46">
        <f>'G-2'!L15+'G-3'!L15+'G-4'!L15</f>
        <v>9</v>
      </c>
      <c r="M15" s="6">
        <f t="shared" si="1"/>
        <v>540</v>
      </c>
      <c r="N15" s="2">
        <f t="shared" si="4"/>
        <v>2442.5</v>
      </c>
      <c r="O15" s="18" t="s">
        <v>30</v>
      </c>
      <c r="P15" s="46">
        <f>'G-2'!P15+'G-3'!P15+'G-4'!P15</f>
        <v>77</v>
      </c>
      <c r="Q15" s="46">
        <f>'G-2'!Q15+'G-3'!Q15+'G-4'!Q15</f>
        <v>501</v>
      </c>
      <c r="R15" s="46">
        <f>'G-2'!R15+'G-3'!R15+'G-4'!R15</f>
        <v>34</v>
      </c>
      <c r="S15" s="46">
        <f>'G-2'!S15+'G-3'!S15+'G-4'!S15</f>
        <v>6</v>
      </c>
      <c r="T15" s="6">
        <f t="shared" si="2"/>
        <v>622.5</v>
      </c>
      <c r="U15" s="2">
        <f t="shared" si="5"/>
        <v>2614.5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84</v>
      </c>
      <c r="C16" s="46">
        <f>'G-2'!C16+'G-3'!C16+'G-4'!C16</f>
        <v>500</v>
      </c>
      <c r="D16" s="46">
        <f>'G-2'!D16+'G-3'!D16+'G-4'!D16</f>
        <v>30</v>
      </c>
      <c r="E16" s="46">
        <f>'G-2'!E16+'G-3'!E16+'G-4'!E16</f>
        <v>10</v>
      </c>
      <c r="F16" s="6">
        <f t="shared" si="0"/>
        <v>627</v>
      </c>
      <c r="G16" s="2">
        <f t="shared" si="3"/>
        <v>2420</v>
      </c>
      <c r="H16" s="19" t="s">
        <v>15</v>
      </c>
      <c r="I16" s="46">
        <f>'G-2'!I16+'G-3'!I16+'G-4'!I16</f>
        <v>59</v>
      </c>
      <c r="J16" s="46">
        <f>'G-2'!J16+'G-3'!J16+'G-4'!J16</f>
        <v>432</v>
      </c>
      <c r="K16" s="46">
        <f>'G-2'!K16+'G-3'!K16+'G-4'!K16</f>
        <v>20</v>
      </c>
      <c r="L16" s="46">
        <f>'G-2'!L16+'G-3'!L16+'G-4'!L16</f>
        <v>10</v>
      </c>
      <c r="M16" s="6">
        <f t="shared" si="1"/>
        <v>526.5</v>
      </c>
      <c r="N16" s="2">
        <f t="shared" si="4"/>
        <v>2295</v>
      </c>
      <c r="O16" s="19" t="s">
        <v>8</v>
      </c>
      <c r="P16" s="46">
        <f>'G-2'!P16+'G-3'!P16+'G-4'!P16</f>
        <v>80</v>
      </c>
      <c r="Q16" s="46">
        <f>'G-2'!Q16+'G-3'!Q16+'G-4'!Q16</f>
        <v>525</v>
      </c>
      <c r="R16" s="46">
        <f>'G-2'!R16+'G-3'!R16+'G-4'!R16</f>
        <v>29</v>
      </c>
      <c r="S16" s="46">
        <f>'G-2'!S16+'G-3'!S16+'G-4'!S16</f>
        <v>5</v>
      </c>
      <c r="T16" s="6">
        <f t="shared" si="2"/>
        <v>635.5</v>
      </c>
      <c r="U16" s="2">
        <f t="shared" si="5"/>
        <v>2594.5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96</v>
      </c>
      <c r="C17" s="46">
        <f>'G-2'!C17+'G-3'!C17+'G-4'!C17</f>
        <v>543</v>
      </c>
      <c r="D17" s="46">
        <f>'G-2'!D17+'G-3'!D17+'G-4'!D17</f>
        <v>25</v>
      </c>
      <c r="E17" s="46">
        <f>'G-2'!E17+'G-3'!E17+'G-4'!E17</f>
        <v>15</v>
      </c>
      <c r="F17" s="6">
        <f t="shared" si="0"/>
        <v>678.5</v>
      </c>
      <c r="G17" s="2">
        <f t="shared" si="3"/>
        <v>2482.5</v>
      </c>
      <c r="H17" s="19" t="s">
        <v>18</v>
      </c>
      <c r="I17" s="46">
        <f>'G-2'!I17+'G-3'!I17+'G-4'!I17</f>
        <v>86</v>
      </c>
      <c r="J17" s="46">
        <f>'G-2'!J17+'G-3'!J17+'G-4'!J17</f>
        <v>519</v>
      </c>
      <c r="K17" s="46">
        <f>'G-2'!K17+'G-3'!K17+'G-4'!K17</f>
        <v>36</v>
      </c>
      <c r="L17" s="46">
        <f>'G-2'!L17+'G-3'!L17+'G-4'!L17</f>
        <v>8</v>
      </c>
      <c r="M17" s="6">
        <f t="shared" si="1"/>
        <v>654</v>
      </c>
      <c r="N17" s="2">
        <f t="shared" si="4"/>
        <v>2321</v>
      </c>
      <c r="O17" s="19" t="s">
        <v>10</v>
      </c>
      <c r="P17" s="46">
        <f>'G-2'!P17+'G-3'!P17+'G-4'!P17</f>
        <v>103</v>
      </c>
      <c r="Q17" s="46">
        <f>'G-2'!Q17+'G-3'!Q17+'G-4'!Q17</f>
        <v>551</v>
      </c>
      <c r="R17" s="46">
        <f>'G-2'!R17+'G-3'!R17+'G-4'!R17</f>
        <v>32</v>
      </c>
      <c r="S17" s="46">
        <f>'G-2'!S17+'G-3'!S17+'G-4'!S17</f>
        <v>8</v>
      </c>
      <c r="T17" s="6">
        <f t="shared" si="2"/>
        <v>686.5</v>
      </c>
      <c r="U17" s="2">
        <f t="shared" si="5"/>
        <v>2607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124</v>
      </c>
      <c r="C18" s="46">
        <f>'G-2'!C18+'G-3'!C18+'G-4'!C18</f>
        <v>480</v>
      </c>
      <c r="D18" s="46">
        <f>'G-2'!D18+'G-3'!D18+'G-4'!D18</f>
        <v>30</v>
      </c>
      <c r="E18" s="46">
        <f>'G-2'!E18+'G-3'!E18+'G-4'!E18</f>
        <v>15</v>
      </c>
      <c r="F18" s="6">
        <f t="shared" si="0"/>
        <v>639.5</v>
      </c>
      <c r="G18" s="2">
        <f t="shared" si="3"/>
        <v>2526.5</v>
      </c>
      <c r="H18" s="19" t="s">
        <v>20</v>
      </c>
      <c r="I18" s="46">
        <f>'G-2'!I18+'G-3'!I18+'G-4'!I18</f>
        <v>97</v>
      </c>
      <c r="J18" s="46">
        <f>'G-2'!J18+'G-3'!J18+'G-4'!J18</f>
        <v>551</v>
      </c>
      <c r="K18" s="46">
        <f>'G-2'!K18+'G-3'!K18+'G-4'!K18</f>
        <v>34</v>
      </c>
      <c r="L18" s="46">
        <f>'G-2'!L18+'G-3'!L18+'G-4'!L18</f>
        <v>10</v>
      </c>
      <c r="M18" s="6">
        <f t="shared" si="1"/>
        <v>692.5</v>
      </c>
      <c r="N18" s="2">
        <f t="shared" si="4"/>
        <v>2413</v>
      </c>
      <c r="O18" s="19" t="s">
        <v>13</v>
      </c>
      <c r="P18" s="46">
        <f>'G-2'!P18+'G-3'!P18+'G-4'!P18</f>
        <v>93</v>
      </c>
      <c r="Q18" s="46">
        <f>'G-2'!Q18+'G-3'!Q18+'G-4'!Q18</f>
        <v>498</v>
      </c>
      <c r="R18" s="46">
        <f>'G-2'!R18+'G-3'!R18+'G-4'!R18</f>
        <v>39</v>
      </c>
      <c r="S18" s="46">
        <f>'G-2'!S18+'G-3'!S18+'G-4'!S18</f>
        <v>5</v>
      </c>
      <c r="T18" s="6">
        <f t="shared" si="2"/>
        <v>635</v>
      </c>
      <c r="U18" s="2">
        <f t="shared" si="5"/>
        <v>2579.5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86</v>
      </c>
      <c r="C19" s="47">
        <f>'G-2'!C19+'G-3'!C19+'G-4'!C19</f>
        <v>504</v>
      </c>
      <c r="D19" s="47">
        <f>'G-2'!D19+'G-3'!D19+'G-4'!D19</f>
        <v>25</v>
      </c>
      <c r="E19" s="47">
        <f>'G-2'!E19+'G-3'!E19+'G-4'!E19</f>
        <v>9</v>
      </c>
      <c r="F19" s="7">
        <f t="shared" si="0"/>
        <v>619.5</v>
      </c>
      <c r="G19" s="3">
        <f t="shared" si="3"/>
        <v>2564.5</v>
      </c>
      <c r="H19" s="20" t="s">
        <v>22</v>
      </c>
      <c r="I19" s="46">
        <f>'G-2'!I19+'G-3'!I19+'G-4'!I19</f>
        <v>93</v>
      </c>
      <c r="J19" s="46">
        <f>'G-2'!J19+'G-3'!J19+'G-4'!J19</f>
        <v>586</v>
      </c>
      <c r="K19" s="46">
        <f>'G-2'!K19+'G-3'!K19+'G-4'!K19</f>
        <v>23</v>
      </c>
      <c r="L19" s="46">
        <f>'G-2'!L19+'G-3'!L19+'G-4'!L19</f>
        <v>11</v>
      </c>
      <c r="M19" s="6">
        <f t="shared" si="1"/>
        <v>706</v>
      </c>
      <c r="N19" s="2">
        <f>M16+M17+M18+M19</f>
        <v>2579</v>
      </c>
      <c r="O19" s="19" t="s">
        <v>16</v>
      </c>
      <c r="P19" s="46">
        <f>'G-2'!P19+'G-3'!P19+'G-4'!P19</f>
        <v>82</v>
      </c>
      <c r="Q19" s="46">
        <f>'G-2'!Q19+'G-3'!Q19+'G-4'!Q19</f>
        <v>522</v>
      </c>
      <c r="R19" s="46">
        <f>'G-2'!R19+'G-3'!R19+'G-4'!R19</f>
        <v>31</v>
      </c>
      <c r="S19" s="46">
        <f>'G-2'!S19+'G-3'!S19+'G-4'!S19</f>
        <v>7</v>
      </c>
      <c r="T19" s="6">
        <f t="shared" si="2"/>
        <v>642.5</v>
      </c>
      <c r="U19" s="2">
        <f t="shared" si="5"/>
        <v>2599.5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78</v>
      </c>
      <c r="C20" s="45">
        <f>'G-2'!C20+'G-3'!C20+'G-4'!C20</f>
        <v>456</v>
      </c>
      <c r="D20" s="45">
        <f>'G-2'!D20+'G-3'!D20+'G-4'!D20</f>
        <v>21</v>
      </c>
      <c r="E20" s="45">
        <f>'G-2'!E20+'G-3'!E20+'G-4'!E20</f>
        <v>7</v>
      </c>
      <c r="F20" s="8">
        <f t="shared" si="0"/>
        <v>554.5</v>
      </c>
      <c r="G20" s="35"/>
      <c r="H20" s="19" t="s">
        <v>24</v>
      </c>
      <c r="I20" s="46">
        <f>'G-2'!I20+'G-3'!I20+'G-4'!I20</f>
        <v>80</v>
      </c>
      <c r="J20" s="46">
        <f>'G-2'!J20+'G-3'!J20+'G-4'!J20</f>
        <v>580</v>
      </c>
      <c r="K20" s="46">
        <f>'G-2'!K20+'G-3'!K20+'G-4'!K20</f>
        <v>30</v>
      </c>
      <c r="L20" s="46">
        <f>'G-2'!L20+'G-3'!L20+'G-4'!L20</f>
        <v>11</v>
      </c>
      <c r="M20" s="8">
        <f t="shared" si="1"/>
        <v>707.5</v>
      </c>
      <c r="N20" s="2">
        <f>M17+M18+M19+M20</f>
        <v>2760</v>
      </c>
      <c r="O20" s="19" t="s">
        <v>45</v>
      </c>
      <c r="P20" s="46">
        <f>'G-2'!P20+'G-3'!P20+'G-4'!P20</f>
        <v>74</v>
      </c>
      <c r="Q20" s="46">
        <f>'G-2'!Q20+'G-3'!Q20+'G-4'!Q20</f>
        <v>480</v>
      </c>
      <c r="R20" s="46">
        <f>'G-2'!R20+'G-3'!R20+'G-4'!R20</f>
        <v>35</v>
      </c>
      <c r="S20" s="46">
        <f>'G-2'!S20+'G-3'!S20+'G-4'!S20</f>
        <v>5</v>
      </c>
      <c r="T20" s="8">
        <f t="shared" si="2"/>
        <v>599.5</v>
      </c>
      <c r="U20" s="2">
        <f t="shared" si="5"/>
        <v>2563.5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76</v>
      </c>
      <c r="C21" s="45">
        <f>'G-2'!C21+'G-3'!C21+'G-4'!C21</f>
        <v>450</v>
      </c>
      <c r="D21" s="45">
        <f>'G-2'!D21+'G-3'!D21+'G-4'!D21</f>
        <v>25</v>
      </c>
      <c r="E21" s="45">
        <f>'G-2'!E21+'G-3'!E21+'G-4'!E21</f>
        <v>6</v>
      </c>
      <c r="F21" s="6">
        <f t="shared" si="0"/>
        <v>553</v>
      </c>
      <c r="G21" s="36"/>
      <c r="H21" s="20" t="s">
        <v>25</v>
      </c>
      <c r="I21" s="46">
        <f>'G-2'!I21+'G-3'!I21+'G-4'!I21</f>
        <v>80</v>
      </c>
      <c r="J21" s="46">
        <f>'G-2'!J21+'G-3'!J21+'G-4'!J21</f>
        <v>589</v>
      </c>
      <c r="K21" s="46">
        <f>'G-2'!K21+'G-3'!K21+'G-4'!K21</f>
        <v>32</v>
      </c>
      <c r="L21" s="46">
        <f>'G-2'!L21+'G-3'!L21+'G-4'!L21</f>
        <v>11</v>
      </c>
      <c r="M21" s="6">
        <f t="shared" si="1"/>
        <v>720.5</v>
      </c>
      <c r="N21" s="2">
        <f>M18+M19+M20+M21</f>
        <v>2826.5</v>
      </c>
      <c r="O21" s="21" t="s">
        <v>46</v>
      </c>
      <c r="P21" s="47">
        <f>'G-2'!P21+'G-3'!P21+'G-4'!P21</f>
        <v>60</v>
      </c>
      <c r="Q21" s="47">
        <f>'G-2'!Q21+'G-3'!Q21+'G-4'!Q21</f>
        <v>453</v>
      </c>
      <c r="R21" s="47">
        <f>'G-2'!R21+'G-3'!R21+'G-4'!R21</f>
        <v>32</v>
      </c>
      <c r="S21" s="47">
        <f>'G-2'!S21+'G-3'!S21+'G-4'!S21</f>
        <v>2</v>
      </c>
      <c r="T21" s="7">
        <f t="shared" si="2"/>
        <v>552</v>
      </c>
      <c r="U21" s="3">
        <f t="shared" si="5"/>
        <v>2429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79</v>
      </c>
      <c r="C22" s="45">
        <f>'G-2'!C22+'G-3'!C22+'G-4'!C22</f>
        <v>463</v>
      </c>
      <c r="D22" s="45">
        <f>'G-2'!D22+'G-3'!D22+'G-4'!D22</f>
        <v>26</v>
      </c>
      <c r="E22" s="45">
        <f>'G-2'!E22+'G-3'!E22+'G-4'!E22</f>
        <v>18</v>
      </c>
      <c r="F22" s="6">
        <f t="shared" si="0"/>
        <v>599.5</v>
      </c>
      <c r="G22" s="2"/>
      <c r="H22" s="21" t="s">
        <v>26</v>
      </c>
      <c r="I22" s="46">
        <f>'G-2'!I22+'G-3'!I22+'G-4'!I22</f>
        <v>84</v>
      </c>
      <c r="J22" s="46">
        <f>'G-2'!J22+'G-3'!J22+'G-4'!J22</f>
        <v>562</v>
      </c>
      <c r="K22" s="46">
        <f>'G-2'!K22+'G-3'!K22+'G-4'!K22</f>
        <v>27</v>
      </c>
      <c r="L22" s="46">
        <f>'G-2'!L22+'G-3'!L22+'G-4'!L22</f>
        <v>10</v>
      </c>
      <c r="M22" s="6">
        <f t="shared" si="1"/>
        <v>683</v>
      </c>
      <c r="N22" s="3">
        <f>M19+M20+M21+M22</f>
        <v>2817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2687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2826.5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2645.5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63</v>
      </c>
      <c r="G24" s="88"/>
      <c r="H24" s="183"/>
      <c r="I24" s="184"/>
      <c r="J24" s="82" t="s">
        <v>71</v>
      </c>
      <c r="K24" s="86"/>
      <c r="L24" s="86"/>
      <c r="M24" s="87" t="s">
        <v>69</v>
      </c>
      <c r="N24" s="88"/>
      <c r="O24" s="183"/>
      <c r="P24" s="184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workbookViewId="0">
      <selection activeCell="U14" sqref="U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'G-2'!E4:H4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1" t="str">
        <f>'G-2'!D5:H5</f>
        <v>CALLE 87 X CARRERA 46</v>
      </c>
      <c r="E5" s="171"/>
      <c r="F5" s="171"/>
      <c r="G5" s="171"/>
      <c r="H5" s="171"/>
      <c r="I5" s="166" t="s">
        <v>53</v>
      </c>
      <c r="J5" s="166"/>
      <c r="K5" s="166"/>
      <c r="L5" s="172"/>
      <c r="M5" s="172"/>
      <c r="N5" s="172"/>
      <c r="O5" s="12"/>
      <c r="P5" s="166" t="s">
        <v>57</v>
      </c>
      <c r="Q5" s="166"/>
      <c r="R5" s="166"/>
      <c r="S5" s="170" t="s">
        <v>148</v>
      </c>
      <c r="T5" s="170"/>
      <c r="U5" s="170"/>
    </row>
    <row r="6" spans="1:28" ht="12.75" customHeight="1" x14ac:dyDescent="0.2">
      <c r="A6" s="166" t="s">
        <v>55</v>
      </c>
      <c r="B6" s="166"/>
      <c r="C6" s="166"/>
      <c r="D6" s="168" t="s">
        <v>155</v>
      </c>
      <c r="E6" s="168"/>
      <c r="F6" s="168"/>
      <c r="G6" s="168"/>
      <c r="H6" s="168"/>
      <c r="I6" s="166" t="s">
        <v>59</v>
      </c>
      <c r="J6" s="166"/>
      <c r="K6" s="166"/>
      <c r="L6" s="179">
        <v>1</v>
      </c>
      <c r="M6" s="179"/>
      <c r="N6" s="179"/>
      <c r="O6" s="42"/>
      <c r="P6" s="166" t="s">
        <v>58</v>
      </c>
      <c r="Q6" s="166"/>
      <c r="R6" s="166"/>
      <c r="S6" s="180">
        <f>'G-2'!S6:U6</f>
        <v>42612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7" t="s">
        <v>52</v>
      </c>
      <c r="C9" s="17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6</v>
      </c>
      <c r="C10" s="46">
        <v>30</v>
      </c>
      <c r="D10" s="46">
        <v>0</v>
      </c>
      <c r="E10" s="46">
        <v>0</v>
      </c>
      <c r="F10" s="62">
        <f>B10*0.5+C10*1+D10*2+E10*2.5</f>
        <v>33</v>
      </c>
      <c r="G10" s="2"/>
      <c r="H10" s="19" t="s">
        <v>4</v>
      </c>
      <c r="I10" s="46">
        <v>2</v>
      </c>
      <c r="J10" s="46">
        <v>37</v>
      </c>
      <c r="K10" s="46">
        <v>0</v>
      </c>
      <c r="L10" s="46">
        <v>0</v>
      </c>
      <c r="M10" s="6">
        <f>I10*0.5+J10*1+K10*2+L10*2.5</f>
        <v>38</v>
      </c>
      <c r="N10" s="9">
        <f>F20+F21+F22+M10</f>
        <v>162.5</v>
      </c>
      <c r="O10" s="19" t="s">
        <v>43</v>
      </c>
      <c r="P10" s="46">
        <v>5</v>
      </c>
      <c r="Q10" s="46">
        <v>33</v>
      </c>
      <c r="R10" s="46">
        <v>0</v>
      </c>
      <c r="S10" s="46">
        <v>0</v>
      </c>
      <c r="T10" s="6">
        <f>P10*0.5+Q10*1+R10*2+S10*2.5</f>
        <v>35.5</v>
      </c>
      <c r="U10" s="10"/>
      <c r="W10" s="1"/>
      <c r="X10" s="1"/>
      <c r="Y10" s="1"/>
      <c r="Z10" s="81"/>
      <c r="AA10" s="1"/>
      <c r="AB10" s="1"/>
    </row>
    <row r="11" spans="1:28" ht="24" customHeight="1" x14ac:dyDescent="0.2">
      <c r="A11" s="18" t="s">
        <v>14</v>
      </c>
      <c r="B11" s="46">
        <v>6</v>
      </c>
      <c r="C11" s="46">
        <v>36</v>
      </c>
      <c r="D11" s="46">
        <v>0</v>
      </c>
      <c r="E11" s="46">
        <v>1</v>
      </c>
      <c r="F11" s="6">
        <f t="shared" ref="F11:F22" si="0">B11*0.5+C11*1+D11*2+E11*2.5</f>
        <v>41.5</v>
      </c>
      <c r="G11" s="2"/>
      <c r="H11" s="19" t="s">
        <v>5</v>
      </c>
      <c r="I11" s="46">
        <v>6</v>
      </c>
      <c r="J11" s="46">
        <v>43</v>
      </c>
      <c r="K11" s="46">
        <v>0</v>
      </c>
      <c r="L11" s="46">
        <v>0</v>
      </c>
      <c r="M11" s="6">
        <f t="shared" ref="M11:M22" si="1">I11*0.5+J11*1+K11*2+L11*2.5</f>
        <v>46</v>
      </c>
      <c r="N11" s="9">
        <f>F21+F22+M10+M11</f>
        <v>169.5</v>
      </c>
      <c r="O11" s="19" t="s">
        <v>44</v>
      </c>
      <c r="P11" s="46">
        <v>3</v>
      </c>
      <c r="Q11" s="46">
        <v>38</v>
      </c>
      <c r="R11" s="46">
        <v>3</v>
      </c>
      <c r="S11" s="46">
        <v>1</v>
      </c>
      <c r="T11" s="6">
        <f t="shared" ref="T11:T21" si="2">P11*0.5+Q11*1+R11*2+S11*2.5</f>
        <v>48</v>
      </c>
      <c r="U11" s="2"/>
      <c r="W11" s="1"/>
      <c r="X11" s="1"/>
      <c r="Y11" s="1"/>
      <c r="Z11" s="81"/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51</v>
      </c>
      <c r="D12" s="46">
        <v>0</v>
      </c>
      <c r="E12" s="46">
        <v>0</v>
      </c>
      <c r="F12" s="6">
        <f t="shared" si="0"/>
        <v>58</v>
      </c>
      <c r="G12" s="2"/>
      <c r="H12" s="19" t="s">
        <v>6</v>
      </c>
      <c r="I12" s="46">
        <v>7</v>
      </c>
      <c r="J12" s="46">
        <v>47</v>
      </c>
      <c r="K12" s="46">
        <v>0</v>
      </c>
      <c r="L12" s="46">
        <v>0</v>
      </c>
      <c r="M12" s="6">
        <f t="shared" si="1"/>
        <v>50.5</v>
      </c>
      <c r="N12" s="2">
        <f>F22+M10+M11+M12</f>
        <v>176</v>
      </c>
      <c r="O12" s="19" t="s">
        <v>32</v>
      </c>
      <c r="P12" s="46">
        <v>9</v>
      </c>
      <c r="Q12" s="46">
        <v>48</v>
      </c>
      <c r="R12" s="46">
        <v>0</v>
      </c>
      <c r="S12" s="46">
        <v>0</v>
      </c>
      <c r="T12" s="6">
        <f t="shared" si="2"/>
        <v>52.5</v>
      </c>
      <c r="U12" s="2"/>
      <c r="W12" s="1"/>
      <c r="X12" s="1"/>
      <c r="Y12" s="1"/>
      <c r="Z12" s="81"/>
      <c r="AA12" s="1"/>
      <c r="AB12" s="1"/>
    </row>
    <row r="13" spans="1:28" ht="24" customHeight="1" x14ac:dyDescent="0.2">
      <c r="A13" s="18" t="s">
        <v>19</v>
      </c>
      <c r="B13" s="46">
        <v>10</v>
      </c>
      <c r="C13" s="46">
        <v>56</v>
      </c>
      <c r="D13" s="46">
        <v>0</v>
      </c>
      <c r="E13" s="46">
        <v>1</v>
      </c>
      <c r="F13" s="6">
        <f t="shared" si="0"/>
        <v>63.5</v>
      </c>
      <c r="G13" s="2">
        <f>F10+F11+F12+F13</f>
        <v>196</v>
      </c>
      <c r="H13" s="19" t="s">
        <v>7</v>
      </c>
      <c r="I13" s="46">
        <v>8</v>
      </c>
      <c r="J13" s="46">
        <v>40</v>
      </c>
      <c r="K13" s="46">
        <v>0</v>
      </c>
      <c r="L13" s="46">
        <v>2</v>
      </c>
      <c r="M13" s="6">
        <f t="shared" si="1"/>
        <v>49</v>
      </c>
      <c r="N13" s="2">
        <f t="shared" ref="N13:N18" si="3">M10+M11+M12+M13</f>
        <v>183.5</v>
      </c>
      <c r="O13" s="19" t="s">
        <v>33</v>
      </c>
      <c r="P13" s="46">
        <v>7</v>
      </c>
      <c r="Q13" s="46">
        <v>58</v>
      </c>
      <c r="R13" s="46">
        <v>0</v>
      </c>
      <c r="S13" s="46">
        <v>0</v>
      </c>
      <c r="T13" s="6">
        <f t="shared" si="2"/>
        <v>61.5</v>
      </c>
      <c r="U13" s="2">
        <f t="shared" ref="U13:U21" si="4">T10+T11+T12+T13</f>
        <v>197.5</v>
      </c>
      <c r="W13" s="1"/>
      <c r="X13" s="81"/>
      <c r="Y13" s="1"/>
      <c r="Z13" s="81"/>
      <c r="AA13" s="1"/>
      <c r="AB13" s="81"/>
    </row>
    <row r="14" spans="1:28" ht="24" customHeight="1" x14ac:dyDescent="0.2">
      <c r="A14" s="18" t="s">
        <v>21</v>
      </c>
      <c r="B14" s="46">
        <v>13</v>
      </c>
      <c r="C14" s="46">
        <v>59</v>
      </c>
      <c r="D14" s="46">
        <v>0</v>
      </c>
      <c r="E14" s="46">
        <v>1</v>
      </c>
      <c r="F14" s="6">
        <f t="shared" si="0"/>
        <v>68</v>
      </c>
      <c r="G14" s="2">
        <f t="shared" ref="G14:G19" si="5">F11+F12+F13+F14</f>
        <v>231</v>
      </c>
      <c r="H14" s="19" t="s">
        <v>9</v>
      </c>
      <c r="I14" s="46">
        <v>7</v>
      </c>
      <c r="J14" s="46">
        <v>37</v>
      </c>
      <c r="K14" s="46">
        <v>0</v>
      </c>
      <c r="L14" s="46">
        <v>1</v>
      </c>
      <c r="M14" s="6">
        <f t="shared" si="1"/>
        <v>43</v>
      </c>
      <c r="N14" s="2">
        <f t="shared" si="3"/>
        <v>188.5</v>
      </c>
      <c r="O14" s="19" t="s">
        <v>29</v>
      </c>
      <c r="P14" s="45">
        <v>11</v>
      </c>
      <c r="Q14" s="45">
        <v>50</v>
      </c>
      <c r="R14" s="45">
        <v>0</v>
      </c>
      <c r="S14" s="45">
        <v>0</v>
      </c>
      <c r="T14" s="6">
        <f t="shared" si="2"/>
        <v>55.5</v>
      </c>
      <c r="U14" s="2">
        <f t="shared" si="4"/>
        <v>217.5</v>
      </c>
      <c r="W14" s="1"/>
      <c r="X14" s="81"/>
      <c r="Y14" s="1"/>
      <c r="Z14" s="81"/>
      <c r="AA14" s="1"/>
      <c r="AB14" s="81"/>
    </row>
    <row r="15" spans="1:28" ht="24" customHeight="1" x14ac:dyDescent="0.2">
      <c r="A15" s="18" t="s">
        <v>23</v>
      </c>
      <c r="B15" s="46">
        <v>9</v>
      </c>
      <c r="C15" s="46">
        <v>58</v>
      </c>
      <c r="D15" s="46">
        <v>0</v>
      </c>
      <c r="E15" s="46">
        <v>0</v>
      </c>
      <c r="F15" s="6">
        <f t="shared" si="0"/>
        <v>62.5</v>
      </c>
      <c r="G15" s="2">
        <f t="shared" si="5"/>
        <v>252</v>
      </c>
      <c r="H15" s="19" t="s">
        <v>12</v>
      </c>
      <c r="I15" s="46">
        <v>5</v>
      </c>
      <c r="J15" s="46">
        <v>34</v>
      </c>
      <c r="K15" s="46">
        <v>0</v>
      </c>
      <c r="L15" s="46">
        <v>0</v>
      </c>
      <c r="M15" s="6">
        <f t="shared" si="1"/>
        <v>36.5</v>
      </c>
      <c r="N15" s="2">
        <f t="shared" si="3"/>
        <v>179</v>
      </c>
      <c r="O15" s="18" t="s">
        <v>30</v>
      </c>
      <c r="P15" s="46">
        <v>6</v>
      </c>
      <c r="Q15" s="46">
        <v>45</v>
      </c>
      <c r="R15" s="46">
        <v>0</v>
      </c>
      <c r="S15" s="46">
        <v>0</v>
      </c>
      <c r="T15" s="6">
        <f t="shared" si="2"/>
        <v>48</v>
      </c>
      <c r="U15" s="2">
        <f t="shared" si="4"/>
        <v>217.5</v>
      </c>
      <c r="W15" s="1"/>
      <c r="X15" s="81"/>
      <c r="Y15" s="1"/>
      <c r="Z15" s="81"/>
      <c r="AA15" s="1"/>
      <c r="AB15" s="81"/>
    </row>
    <row r="16" spans="1:28" ht="24" customHeight="1" x14ac:dyDescent="0.2">
      <c r="A16" s="18" t="s">
        <v>39</v>
      </c>
      <c r="B16" s="46">
        <v>7</v>
      </c>
      <c r="C16" s="46">
        <v>54</v>
      </c>
      <c r="D16" s="46">
        <v>0</v>
      </c>
      <c r="E16" s="46">
        <v>0</v>
      </c>
      <c r="F16" s="6">
        <f t="shared" si="0"/>
        <v>57.5</v>
      </c>
      <c r="G16" s="2">
        <f t="shared" si="5"/>
        <v>251.5</v>
      </c>
      <c r="H16" s="19" t="s">
        <v>15</v>
      </c>
      <c r="I16" s="46">
        <v>6</v>
      </c>
      <c r="J16" s="46">
        <v>32</v>
      </c>
      <c r="K16" s="46">
        <v>2</v>
      </c>
      <c r="L16" s="46">
        <v>1</v>
      </c>
      <c r="M16" s="6">
        <f t="shared" si="1"/>
        <v>41.5</v>
      </c>
      <c r="N16" s="2">
        <f t="shared" si="3"/>
        <v>170</v>
      </c>
      <c r="O16" s="19" t="s">
        <v>8</v>
      </c>
      <c r="P16" s="46">
        <v>4</v>
      </c>
      <c r="Q16" s="46">
        <v>43</v>
      </c>
      <c r="R16" s="46">
        <v>0</v>
      </c>
      <c r="S16" s="46">
        <v>1</v>
      </c>
      <c r="T16" s="6">
        <f t="shared" si="2"/>
        <v>47.5</v>
      </c>
      <c r="U16" s="2">
        <f t="shared" si="4"/>
        <v>212.5</v>
      </c>
      <c r="W16" s="1"/>
      <c r="X16" s="81"/>
      <c r="Y16" s="1"/>
      <c r="Z16" s="81"/>
      <c r="AA16" s="1"/>
      <c r="AB16" s="81"/>
    </row>
    <row r="17" spans="1:28" ht="24" customHeight="1" x14ac:dyDescent="0.2">
      <c r="A17" s="18" t="s">
        <v>40</v>
      </c>
      <c r="B17" s="46">
        <v>9</v>
      </c>
      <c r="C17" s="46">
        <v>55</v>
      </c>
      <c r="D17" s="46">
        <v>0</v>
      </c>
      <c r="E17" s="46">
        <v>2</v>
      </c>
      <c r="F17" s="6">
        <f t="shared" si="0"/>
        <v>64.5</v>
      </c>
      <c r="G17" s="2">
        <f t="shared" si="5"/>
        <v>252.5</v>
      </c>
      <c r="H17" s="19" t="s">
        <v>18</v>
      </c>
      <c r="I17" s="46">
        <v>4</v>
      </c>
      <c r="J17" s="46">
        <v>40</v>
      </c>
      <c r="K17" s="46">
        <v>0</v>
      </c>
      <c r="L17" s="46">
        <v>0</v>
      </c>
      <c r="M17" s="6">
        <f t="shared" si="1"/>
        <v>42</v>
      </c>
      <c r="N17" s="2">
        <f t="shared" si="3"/>
        <v>163</v>
      </c>
      <c r="O17" s="19" t="s">
        <v>10</v>
      </c>
      <c r="P17" s="46">
        <v>8</v>
      </c>
      <c r="Q17" s="46">
        <v>40</v>
      </c>
      <c r="R17" s="46">
        <v>0</v>
      </c>
      <c r="S17" s="46">
        <v>0</v>
      </c>
      <c r="T17" s="6">
        <f t="shared" si="2"/>
        <v>44</v>
      </c>
      <c r="U17" s="2">
        <f t="shared" si="4"/>
        <v>195</v>
      </c>
      <c r="W17" s="1"/>
      <c r="X17" s="81"/>
      <c r="Y17" s="1"/>
      <c r="Z17" s="81"/>
      <c r="AA17" s="1"/>
      <c r="AB17" s="81"/>
    </row>
    <row r="18" spans="1:28" ht="24" customHeight="1" x14ac:dyDescent="0.2">
      <c r="A18" s="18" t="s">
        <v>41</v>
      </c>
      <c r="B18" s="46">
        <v>10</v>
      </c>
      <c r="C18" s="46">
        <v>53</v>
      </c>
      <c r="D18" s="46">
        <v>0</v>
      </c>
      <c r="E18" s="46">
        <v>3</v>
      </c>
      <c r="F18" s="6">
        <f t="shared" si="0"/>
        <v>65.5</v>
      </c>
      <c r="G18" s="2">
        <f t="shared" si="5"/>
        <v>250</v>
      </c>
      <c r="H18" s="19" t="s">
        <v>20</v>
      </c>
      <c r="I18" s="46">
        <v>5</v>
      </c>
      <c r="J18" s="46">
        <v>48</v>
      </c>
      <c r="K18" s="46">
        <v>0</v>
      </c>
      <c r="L18" s="46">
        <v>0</v>
      </c>
      <c r="M18" s="6">
        <f t="shared" si="1"/>
        <v>50.5</v>
      </c>
      <c r="N18" s="2">
        <f t="shared" si="3"/>
        <v>170.5</v>
      </c>
      <c r="O18" s="19" t="s">
        <v>13</v>
      </c>
      <c r="P18" s="46">
        <v>2</v>
      </c>
      <c r="Q18" s="46">
        <v>49</v>
      </c>
      <c r="R18" s="46">
        <v>0</v>
      </c>
      <c r="S18" s="46">
        <v>1</v>
      </c>
      <c r="T18" s="6">
        <f t="shared" si="2"/>
        <v>52.5</v>
      </c>
      <c r="U18" s="2">
        <f t="shared" si="4"/>
        <v>192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21" t="s">
        <v>42</v>
      </c>
      <c r="B19" s="47">
        <v>7</v>
      </c>
      <c r="C19" s="47">
        <v>47</v>
      </c>
      <c r="D19" s="47">
        <v>0</v>
      </c>
      <c r="E19" s="47">
        <v>1</v>
      </c>
      <c r="F19" s="7">
        <f t="shared" si="0"/>
        <v>53</v>
      </c>
      <c r="G19" s="3">
        <f t="shared" si="5"/>
        <v>240.5</v>
      </c>
      <c r="H19" s="20" t="s">
        <v>22</v>
      </c>
      <c r="I19" s="45">
        <v>19</v>
      </c>
      <c r="J19" s="45">
        <v>56</v>
      </c>
      <c r="K19" s="45">
        <v>0</v>
      </c>
      <c r="L19" s="45">
        <v>2</v>
      </c>
      <c r="M19" s="6">
        <f t="shared" si="1"/>
        <v>70.5</v>
      </c>
      <c r="N19" s="2">
        <f>M16+M17+M18+M19</f>
        <v>204.5</v>
      </c>
      <c r="O19" s="19" t="s">
        <v>16</v>
      </c>
      <c r="P19" s="46">
        <v>5</v>
      </c>
      <c r="Q19" s="46">
        <v>55</v>
      </c>
      <c r="R19" s="46">
        <v>0</v>
      </c>
      <c r="S19" s="46">
        <v>1</v>
      </c>
      <c r="T19" s="6">
        <f t="shared" si="2"/>
        <v>60</v>
      </c>
      <c r="U19" s="2">
        <f t="shared" si="4"/>
        <v>204</v>
      </c>
      <c r="V19">
        <f>P19+P18+P17+P16</f>
        <v>19</v>
      </c>
      <c r="W19">
        <f t="shared" ref="W19:Y19" si="6">Q19+Q18+Q17+Q16</f>
        <v>187</v>
      </c>
      <c r="X19">
        <f t="shared" si="6"/>
        <v>0</v>
      </c>
      <c r="Y19">
        <f t="shared" si="6"/>
        <v>3</v>
      </c>
      <c r="Z19" s="81"/>
      <c r="AA19" s="1"/>
      <c r="AB19" s="81"/>
    </row>
    <row r="20" spans="1:28" ht="24" customHeight="1" x14ac:dyDescent="0.2">
      <c r="A20" s="19" t="s">
        <v>27</v>
      </c>
      <c r="B20" s="45">
        <v>6</v>
      </c>
      <c r="C20" s="45">
        <v>36</v>
      </c>
      <c r="D20" s="45">
        <v>0</v>
      </c>
      <c r="E20" s="45">
        <v>0</v>
      </c>
      <c r="F20" s="8">
        <f t="shared" si="0"/>
        <v>39</v>
      </c>
      <c r="G20" s="35"/>
      <c r="H20" s="19" t="s">
        <v>24</v>
      </c>
      <c r="I20" s="46">
        <v>7</v>
      </c>
      <c r="J20" s="46">
        <v>48</v>
      </c>
      <c r="K20" s="46">
        <v>0</v>
      </c>
      <c r="L20" s="46">
        <v>4</v>
      </c>
      <c r="M20" s="8">
        <f t="shared" si="1"/>
        <v>61.5</v>
      </c>
      <c r="N20" s="2">
        <f>M17+M18+M19+M20</f>
        <v>224.5</v>
      </c>
      <c r="O20" s="19" t="s">
        <v>45</v>
      </c>
      <c r="P20" s="45">
        <v>3</v>
      </c>
      <c r="Q20" s="45">
        <v>50</v>
      </c>
      <c r="R20" s="45">
        <v>0</v>
      </c>
      <c r="S20" s="45">
        <v>0</v>
      </c>
      <c r="T20" s="8">
        <f t="shared" si="2"/>
        <v>51.5</v>
      </c>
      <c r="U20" s="2">
        <f t="shared" si="4"/>
        <v>208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19" t="s">
        <v>28</v>
      </c>
      <c r="B21" s="46">
        <v>7</v>
      </c>
      <c r="C21" s="46">
        <v>38</v>
      </c>
      <c r="D21" s="46">
        <v>0</v>
      </c>
      <c r="E21" s="46">
        <v>1</v>
      </c>
      <c r="F21" s="6">
        <f t="shared" si="0"/>
        <v>44</v>
      </c>
      <c r="G21" s="36"/>
      <c r="H21" s="20" t="s">
        <v>25</v>
      </c>
      <c r="I21" s="46">
        <v>4</v>
      </c>
      <c r="J21" s="46">
        <v>40</v>
      </c>
      <c r="K21" s="46">
        <v>0</v>
      </c>
      <c r="L21" s="46">
        <v>2</v>
      </c>
      <c r="M21" s="6">
        <f t="shared" si="1"/>
        <v>47</v>
      </c>
      <c r="N21" s="2">
        <f>M18+M19+M20+M21</f>
        <v>229.5</v>
      </c>
      <c r="O21" s="21" t="s">
        <v>46</v>
      </c>
      <c r="P21" s="47">
        <v>5</v>
      </c>
      <c r="Q21" s="47">
        <v>43</v>
      </c>
      <c r="R21" s="47">
        <v>0</v>
      </c>
      <c r="S21" s="47">
        <v>0</v>
      </c>
      <c r="T21" s="7">
        <f t="shared" si="2"/>
        <v>45.5</v>
      </c>
      <c r="U21" s="3">
        <f t="shared" si="4"/>
        <v>209.5</v>
      </c>
      <c r="W21" s="1"/>
      <c r="X21" s="1"/>
      <c r="Y21" s="1"/>
      <c r="Z21" s="81"/>
      <c r="AA21" s="1"/>
      <c r="AB21" s="81"/>
    </row>
    <row r="22" spans="1:28" ht="24" customHeight="1" thickBot="1" x14ac:dyDescent="0.25">
      <c r="A22" s="19" t="s">
        <v>1</v>
      </c>
      <c r="B22" s="46">
        <v>6</v>
      </c>
      <c r="C22" s="46">
        <v>36</v>
      </c>
      <c r="D22" s="46">
        <v>0</v>
      </c>
      <c r="E22" s="46">
        <v>1</v>
      </c>
      <c r="F22" s="6">
        <f t="shared" si="0"/>
        <v>41.5</v>
      </c>
      <c r="G22" s="2"/>
      <c r="H22" s="21" t="s">
        <v>26</v>
      </c>
      <c r="I22" s="47">
        <v>11</v>
      </c>
      <c r="J22" s="47">
        <v>55</v>
      </c>
      <c r="K22" s="47">
        <v>0</v>
      </c>
      <c r="L22" s="47">
        <v>1</v>
      </c>
      <c r="M22" s="6">
        <f t="shared" si="1"/>
        <v>63</v>
      </c>
      <c r="N22" s="3">
        <f>M19+M20+M21+M22</f>
        <v>242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81"/>
      <c r="AA22" s="1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252.5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242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217.5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82</v>
      </c>
      <c r="G24" s="88"/>
      <c r="H24" s="183"/>
      <c r="I24" s="184"/>
      <c r="J24" s="82" t="s">
        <v>71</v>
      </c>
      <c r="K24" s="86"/>
      <c r="L24" s="86"/>
      <c r="M24" s="87" t="s">
        <v>91</v>
      </c>
      <c r="N24" s="88"/>
      <c r="O24" s="183"/>
      <c r="P24" s="184"/>
      <c r="Q24" s="82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N39" sqref="N3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110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111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23" t="str">
        <f>'G-2'!D5</f>
        <v>CALLE 87 X CARRERA 46</v>
      </c>
      <c r="D5" s="223"/>
      <c r="E5" s="223"/>
      <c r="F5" s="111"/>
      <c r="G5" s="112"/>
      <c r="H5" s="103" t="s">
        <v>53</v>
      </c>
      <c r="I5" s="224">
        <f>'G-2'!L5</f>
        <v>2348</v>
      </c>
      <c r="J5" s="224"/>
    </row>
    <row r="6" spans="1:10" x14ac:dyDescent="0.2">
      <c r="A6" s="166" t="s">
        <v>112</v>
      </c>
      <c r="B6" s="166"/>
      <c r="C6" s="225" t="s">
        <v>151</v>
      </c>
      <c r="D6" s="225"/>
      <c r="E6" s="225"/>
      <c r="F6" s="111"/>
      <c r="G6" s="112"/>
      <c r="H6" s="103" t="s">
        <v>58</v>
      </c>
      <c r="I6" s="226">
        <f>'G-2'!S6</f>
        <v>42612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123</v>
      </c>
      <c r="B10" s="239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7"/>
      <c r="B12" s="240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7"/>
      <c r="B15" s="240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8"/>
      <c r="B18" s="241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130</v>
      </c>
      <c r="B19" s="239">
        <v>2</v>
      </c>
      <c r="C19" s="134"/>
      <c r="D19" s="123" t="s">
        <v>124</v>
      </c>
      <c r="E19" s="75">
        <v>10</v>
      </c>
      <c r="F19" s="75">
        <v>44</v>
      </c>
      <c r="G19" s="75">
        <v>3</v>
      </c>
      <c r="H19" s="75">
        <v>0</v>
      </c>
      <c r="I19" s="75">
        <f t="shared" si="0"/>
        <v>55</v>
      </c>
      <c r="J19" s="124">
        <f>IF(I19=0,"0,00",I19/SUM(I19:I21)*100)</f>
        <v>27.431421446384043</v>
      </c>
    </row>
    <row r="20" spans="1:10" x14ac:dyDescent="0.2">
      <c r="A20" s="237"/>
      <c r="B20" s="240"/>
      <c r="C20" s="122" t="s">
        <v>125</v>
      </c>
      <c r="D20" s="125" t="s">
        <v>126</v>
      </c>
      <c r="E20" s="126">
        <v>35</v>
      </c>
      <c r="F20" s="126">
        <v>85</v>
      </c>
      <c r="G20" s="126">
        <v>9</v>
      </c>
      <c r="H20" s="126">
        <v>1</v>
      </c>
      <c r="I20" s="126">
        <f t="shared" si="0"/>
        <v>123</v>
      </c>
      <c r="J20" s="127">
        <f>IF(I20=0,"0,00",I20/SUM(I19:I21)*100)</f>
        <v>61.34663341645885</v>
      </c>
    </row>
    <row r="21" spans="1:10" x14ac:dyDescent="0.2">
      <c r="A21" s="237"/>
      <c r="B21" s="240"/>
      <c r="C21" s="128" t="s">
        <v>138</v>
      </c>
      <c r="D21" s="129" t="s">
        <v>127</v>
      </c>
      <c r="E21" s="74">
        <v>6</v>
      </c>
      <c r="F21" s="74">
        <v>17</v>
      </c>
      <c r="G21" s="74">
        <v>0</v>
      </c>
      <c r="H21" s="74">
        <v>1</v>
      </c>
      <c r="I21" s="130">
        <f t="shared" si="0"/>
        <v>22.5</v>
      </c>
      <c r="J21" s="131">
        <f>IF(I21=0,"0,00",I21/SUM(I19:I21)*100)</f>
        <v>11.221945137157107</v>
      </c>
    </row>
    <row r="22" spans="1:10" x14ac:dyDescent="0.2">
      <c r="A22" s="237"/>
      <c r="B22" s="240"/>
      <c r="C22" s="132"/>
      <c r="D22" s="123" t="s">
        <v>124</v>
      </c>
      <c r="E22" s="75">
        <v>12</v>
      </c>
      <c r="F22" s="75">
        <v>69</v>
      </c>
      <c r="G22" s="75">
        <v>4</v>
      </c>
      <c r="H22" s="75">
        <v>1</v>
      </c>
      <c r="I22" s="75">
        <f t="shared" si="0"/>
        <v>85.5</v>
      </c>
      <c r="J22" s="124">
        <f>IF(I22=0,"0,00",I22/SUM(I22:I24)*100)</f>
        <v>27.71474878444084</v>
      </c>
    </row>
    <row r="23" spans="1:10" x14ac:dyDescent="0.2">
      <c r="A23" s="237"/>
      <c r="B23" s="240"/>
      <c r="C23" s="122" t="s">
        <v>128</v>
      </c>
      <c r="D23" s="125" t="s">
        <v>126</v>
      </c>
      <c r="E23" s="126">
        <v>30</v>
      </c>
      <c r="F23" s="126">
        <v>152</v>
      </c>
      <c r="G23" s="126">
        <v>17</v>
      </c>
      <c r="H23" s="126">
        <v>1</v>
      </c>
      <c r="I23" s="126">
        <f t="shared" si="0"/>
        <v>203.5</v>
      </c>
      <c r="J23" s="127">
        <f>IF(I23=0,"0,00",I23/SUM(I22:I24)*100)</f>
        <v>65.964343598055109</v>
      </c>
    </row>
    <row r="24" spans="1:10" x14ac:dyDescent="0.2">
      <c r="A24" s="237"/>
      <c r="B24" s="240"/>
      <c r="C24" s="128" t="s">
        <v>139</v>
      </c>
      <c r="D24" s="129" t="s">
        <v>127</v>
      </c>
      <c r="E24" s="74">
        <v>1</v>
      </c>
      <c r="F24" s="74">
        <v>19</v>
      </c>
      <c r="G24" s="74">
        <v>0</v>
      </c>
      <c r="H24" s="74">
        <v>0</v>
      </c>
      <c r="I24" s="130">
        <f t="shared" si="0"/>
        <v>19.5</v>
      </c>
      <c r="J24" s="131">
        <f>IF(I24=0,"0,00",I24/SUM(I22:I24)*100)</f>
        <v>6.3209076175040515</v>
      </c>
    </row>
    <row r="25" spans="1:10" x14ac:dyDescent="0.2">
      <c r="A25" s="237"/>
      <c r="B25" s="240"/>
      <c r="C25" s="132"/>
      <c r="D25" s="123" t="s">
        <v>124</v>
      </c>
      <c r="E25" s="75">
        <v>10</v>
      </c>
      <c r="F25" s="75">
        <v>41</v>
      </c>
      <c r="G25" s="75">
        <v>3</v>
      </c>
      <c r="H25" s="75">
        <v>0</v>
      </c>
      <c r="I25" s="75">
        <f t="shared" si="0"/>
        <v>52</v>
      </c>
      <c r="J25" s="124">
        <f>IF(I25=0,"0,00",I25/SUM(I25:I27)*100)</f>
        <v>18.181818181818183</v>
      </c>
    </row>
    <row r="26" spans="1:10" x14ac:dyDescent="0.2">
      <c r="A26" s="237"/>
      <c r="B26" s="240"/>
      <c r="C26" s="122" t="s">
        <v>129</v>
      </c>
      <c r="D26" s="125" t="s">
        <v>126</v>
      </c>
      <c r="E26" s="126">
        <v>37</v>
      </c>
      <c r="F26" s="126">
        <v>160</v>
      </c>
      <c r="G26" s="126">
        <v>15</v>
      </c>
      <c r="H26" s="126">
        <v>2</v>
      </c>
      <c r="I26" s="126">
        <f t="shared" si="0"/>
        <v>213.5</v>
      </c>
      <c r="J26" s="127">
        <f>IF(I26=0,"0,00",I26/SUM(I25:I27)*100)</f>
        <v>74.650349650349639</v>
      </c>
    </row>
    <row r="27" spans="1:10" x14ac:dyDescent="0.2">
      <c r="A27" s="238"/>
      <c r="B27" s="241"/>
      <c r="C27" s="133" t="s">
        <v>140</v>
      </c>
      <c r="D27" s="129" t="s">
        <v>127</v>
      </c>
      <c r="E27" s="74">
        <v>1</v>
      </c>
      <c r="F27" s="74">
        <v>20</v>
      </c>
      <c r="G27" s="74">
        <v>0</v>
      </c>
      <c r="H27" s="74">
        <v>0</v>
      </c>
      <c r="I27" s="130">
        <f t="shared" si="0"/>
        <v>20.5</v>
      </c>
      <c r="J27" s="131">
        <f>IF(I27=0,"0,00",I27/SUM(I25:I27)*100)</f>
        <v>7.1678321678321684</v>
      </c>
    </row>
    <row r="28" spans="1:10" x14ac:dyDescent="0.2">
      <c r="A28" s="236" t="s">
        <v>131</v>
      </c>
      <c r="B28" s="239">
        <v>3</v>
      </c>
      <c r="C28" s="134"/>
      <c r="D28" s="123" t="s">
        <v>124</v>
      </c>
      <c r="E28" s="75">
        <v>21</v>
      </c>
      <c r="F28" s="75">
        <v>70</v>
      </c>
      <c r="G28" s="75">
        <v>2</v>
      </c>
      <c r="H28" s="75">
        <v>4</v>
      </c>
      <c r="I28" s="75">
        <f t="shared" si="0"/>
        <v>94.5</v>
      </c>
      <c r="J28" s="124">
        <f>IF(I28=0,"0,00",I28/SUM(I28:I30)*100)</f>
        <v>13.65606936416185</v>
      </c>
    </row>
    <row r="29" spans="1:10" x14ac:dyDescent="0.2">
      <c r="A29" s="237"/>
      <c r="B29" s="240"/>
      <c r="C29" s="122" t="s">
        <v>125</v>
      </c>
      <c r="D29" s="125" t="s">
        <v>126</v>
      </c>
      <c r="E29" s="126">
        <v>63</v>
      </c>
      <c r="F29" s="126">
        <v>499</v>
      </c>
      <c r="G29" s="126">
        <v>21</v>
      </c>
      <c r="H29" s="126">
        <v>10</v>
      </c>
      <c r="I29" s="126">
        <f t="shared" si="0"/>
        <v>597.5</v>
      </c>
      <c r="J29" s="127">
        <f>IF(I29=0,"0,00",I29/SUM(I28:I30)*100)</f>
        <v>86.343930635838149</v>
      </c>
    </row>
    <row r="30" spans="1:10" x14ac:dyDescent="0.2">
      <c r="A30" s="237"/>
      <c r="B30" s="240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7"/>
      <c r="B31" s="240"/>
      <c r="C31" s="132"/>
      <c r="D31" s="123" t="s">
        <v>124</v>
      </c>
      <c r="E31" s="75">
        <v>12</v>
      </c>
      <c r="F31" s="75">
        <v>75</v>
      </c>
      <c r="G31" s="75">
        <v>0</v>
      </c>
      <c r="H31" s="75">
        <v>0</v>
      </c>
      <c r="I31" s="75">
        <f t="shared" si="0"/>
        <v>81</v>
      </c>
      <c r="J31" s="124">
        <f>IF(I31=0,"0,00",I31/SUM(I31:I33)*100)</f>
        <v>10.526315789473683</v>
      </c>
    </row>
    <row r="32" spans="1:10" x14ac:dyDescent="0.2">
      <c r="A32" s="237"/>
      <c r="B32" s="240"/>
      <c r="C32" s="122" t="s">
        <v>128</v>
      </c>
      <c r="D32" s="125" t="s">
        <v>126</v>
      </c>
      <c r="E32" s="126">
        <v>85</v>
      </c>
      <c r="F32" s="126">
        <v>587</v>
      </c>
      <c r="G32" s="126">
        <v>22</v>
      </c>
      <c r="H32" s="126">
        <v>6</v>
      </c>
      <c r="I32" s="126">
        <f t="shared" si="0"/>
        <v>688.5</v>
      </c>
      <c r="J32" s="127">
        <f>IF(I32=0,"0,00",I32/SUM(I31:I33)*100)</f>
        <v>89.473684210526315</v>
      </c>
    </row>
    <row r="33" spans="1:10" x14ac:dyDescent="0.2">
      <c r="A33" s="237"/>
      <c r="B33" s="240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7"/>
      <c r="B34" s="240"/>
      <c r="C34" s="132"/>
      <c r="D34" s="123" t="s">
        <v>124</v>
      </c>
      <c r="E34" s="75">
        <v>4</v>
      </c>
      <c r="F34" s="75">
        <v>69</v>
      </c>
      <c r="G34" s="75">
        <v>2</v>
      </c>
      <c r="H34" s="75">
        <v>0</v>
      </c>
      <c r="I34" s="75">
        <f t="shared" si="0"/>
        <v>75</v>
      </c>
      <c r="J34" s="124">
        <f>IF(I34=0,"0,00",I34/SUM(I34:I36)*100)</f>
        <v>10.121457489878543</v>
      </c>
    </row>
    <row r="35" spans="1:10" x14ac:dyDescent="0.2">
      <c r="A35" s="237"/>
      <c r="B35" s="240"/>
      <c r="C35" s="122" t="s">
        <v>129</v>
      </c>
      <c r="D35" s="125" t="s">
        <v>126</v>
      </c>
      <c r="E35" s="126">
        <v>67</v>
      </c>
      <c r="F35" s="126">
        <v>569</v>
      </c>
      <c r="G35" s="126">
        <v>28</v>
      </c>
      <c r="H35" s="126">
        <v>3</v>
      </c>
      <c r="I35" s="126">
        <f t="shared" si="0"/>
        <v>666</v>
      </c>
      <c r="J35" s="127">
        <f>IF(I35=0,"0,00",I35/SUM(I34:I36)*100)</f>
        <v>89.878542510121463</v>
      </c>
    </row>
    <row r="36" spans="1:10" x14ac:dyDescent="0.2">
      <c r="A36" s="238"/>
      <c r="B36" s="241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6" t="s">
        <v>132</v>
      </c>
      <c r="B37" s="239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125</v>
      </c>
      <c r="D38" s="125" t="s">
        <v>126</v>
      </c>
      <c r="E38" s="126">
        <v>32</v>
      </c>
      <c r="F38" s="126">
        <v>307</v>
      </c>
      <c r="G38" s="126">
        <v>13</v>
      </c>
      <c r="H38" s="126">
        <v>7</v>
      </c>
      <c r="I38" s="126">
        <f t="shared" si="0"/>
        <v>366.5</v>
      </c>
      <c r="J38" s="127">
        <f>IF(I38=0,"0,00",I38/SUM(I37:I39)*100)</f>
        <v>90.159901599015996</v>
      </c>
    </row>
    <row r="39" spans="1:10" x14ac:dyDescent="0.2">
      <c r="A39" s="237"/>
      <c r="B39" s="240"/>
      <c r="C39" s="128" t="s">
        <v>144</v>
      </c>
      <c r="D39" s="129" t="s">
        <v>127</v>
      </c>
      <c r="E39" s="74">
        <v>3</v>
      </c>
      <c r="F39" s="74">
        <v>36</v>
      </c>
      <c r="G39" s="74">
        <v>0</v>
      </c>
      <c r="H39" s="74">
        <v>1</v>
      </c>
      <c r="I39" s="130">
        <f t="shared" si="0"/>
        <v>40</v>
      </c>
      <c r="J39" s="131">
        <f>IF(I39=0,"0,00",I39/SUM(I37:I39)*100)</f>
        <v>9.8400984009840098</v>
      </c>
    </row>
    <row r="40" spans="1:10" x14ac:dyDescent="0.2">
      <c r="A40" s="237"/>
      <c r="B40" s="240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128</v>
      </c>
      <c r="D41" s="125" t="s">
        <v>126</v>
      </c>
      <c r="E41" s="126">
        <v>50</v>
      </c>
      <c r="F41" s="126">
        <v>298</v>
      </c>
      <c r="G41" s="126">
        <v>19</v>
      </c>
      <c r="H41" s="126">
        <v>7</v>
      </c>
      <c r="I41" s="126">
        <f t="shared" si="0"/>
        <v>378.5</v>
      </c>
      <c r="J41" s="127">
        <f>IF(I41=0,"0,00",I41/SUM(I40:I42)*100)</f>
        <v>90.011890606420934</v>
      </c>
    </row>
    <row r="42" spans="1:10" x14ac:dyDescent="0.2">
      <c r="A42" s="237"/>
      <c r="B42" s="240"/>
      <c r="C42" s="128" t="s">
        <v>145</v>
      </c>
      <c r="D42" s="129" t="s">
        <v>127</v>
      </c>
      <c r="E42" s="74">
        <v>2</v>
      </c>
      <c r="F42" s="74">
        <v>41</v>
      </c>
      <c r="G42" s="74">
        <v>0</v>
      </c>
      <c r="H42" s="74">
        <v>0</v>
      </c>
      <c r="I42" s="130">
        <f t="shared" si="0"/>
        <v>42</v>
      </c>
      <c r="J42" s="131">
        <f>IF(I42=0,"0,00",I42/SUM(I40:I42)*100)</f>
        <v>9.988109393579073</v>
      </c>
    </row>
    <row r="43" spans="1:10" x14ac:dyDescent="0.2">
      <c r="A43" s="237"/>
      <c r="B43" s="240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129</v>
      </c>
      <c r="D44" s="125" t="s">
        <v>126</v>
      </c>
      <c r="E44" s="126">
        <v>14</v>
      </c>
      <c r="F44" s="126">
        <v>249</v>
      </c>
      <c r="G44" s="126">
        <v>25</v>
      </c>
      <c r="H44" s="126">
        <v>1</v>
      </c>
      <c r="I44" s="126">
        <f t="shared" si="0"/>
        <v>308.5</v>
      </c>
      <c r="J44" s="127">
        <f>IF(I44=0,"0,00",I44/SUM(I43:I45)*100)</f>
        <v>82.376502002670222</v>
      </c>
    </row>
    <row r="45" spans="1:10" x14ac:dyDescent="0.2">
      <c r="A45" s="238"/>
      <c r="B45" s="241"/>
      <c r="C45" s="133" t="s">
        <v>146</v>
      </c>
      <c r="D45" s="129" t="s">
        <v>127</v>
      </c>
      <c r="E45" s="74">
        <v>5</v>
      </c>
      <c r="F45" s="74">
        <v>61</v>
      </c>
      <c r="G45" s="74">
        <v>0</v>
      </c>
      <c r="H45" s="74">
        <v>1</v>
      </c>
      <c r="I45" s="135">
        <f t="shared" si="0"/>
        <v>66</v>
      </c>
      <c r="J45" s="131">
        <f>IF(I45=0,"0,00",I45/SUM(I43:I45)*100)</f>
        <v>17.623497997329775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7109375" customWidth="1"/>
    <col min="17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 t="s">
        <v>150</v>
      </c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5" t="s">
        <v>97</v>
      </c>
      <c r="D8" s="245"/>
      <c r="E8" s="245"/>
      <c r="F8" s="245"/>
      <c r="G8" s="245"/>
      <c r="H8" s="245"/>
      <c r="I8" s="92"/>
      <c r="J8" s="92"/>
      <c r="K8" s="92"/>
      <c r="L8" s="244" t="s">
        <v>98</v>
      </c>
      <c r="M8" s="244"/>
      <c r="N8" s="244"/>
      <c r="O8" s="245" t="str">
        <f>'G-2'!D5</f>
        <v>CALLE 87 X CARRERA 46</v>
      </c>
      <c r="P8" s="245"/>
      <c r="Q8" s="245"/>
      <c r="R8" s="245"/>
      <c r="S8" s="245"/>
      <c r="T8" s="92"/>
      <c r="U8" s="92"/>
      <c r="V8" s="244" t="s">
        <v>99</v>
      </c>
      <c r="W8" s="244"/>
      <c r="X8" s="244"/>
      <c r="Y8" s="245">
        <f>'G-2'!L5</f>
        <v>2348</v>
      </c>
      <c r="Z8" s="245"/>
      <c r="AA8" s="245"/>
      <c r="AB8" s="92"/>
      <c r="AC8" s="92"/>
      <c r="AD8" s="92"/>
      <c r="AE8" s="92"/>
      <c r="AF8" s="92"/>
      <c r="AG8" s="92"/>
      <c r="AH8" s="244" t="s">
        <v>100</v>
      </c>
      <c r="AI8" s="244"/>
      <c r="AJ8" s="248">
        <f>'G-2'!S6</f>
        <v>42612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134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102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153</v>
      </c>
      <c r="B16" s="162">
        <f>MAX(B14:K14)</f>
        <v>0</v>
      </c>
      <c r="C16" s="152" t="s">
        <v>106</v>
      </c>
      <c r="D16" s="163">
        <f>+B16*D15</f>
        <v>0</v>
      </c>
      <c r="E16" s="152"/>
      <c r="F16" s="152" t="s">
        <v>107</v>
      </c>
      <c r="G16" s="163">
        <f>+B16*G15</f>
        <v>0</v>
      </c>
      <c r="H16" s="152"/>
      <c r="I16" s="152" t="s">
        <v>108</v>
      </c>
      <c r="J16" s="163">
        <f>+B16*J15</f>
        <v>0</v>
      </c>
      <c r="K16" s="154"/>
      <c r="L16" s="148"/>
      <c r="M16" s="162">
        <f>MAX(M14:AB14)</f>
        <v>0</v>
      </c>
      <c r="N16" s="152"/>
      <c r="O16" s="152" t="s">
        <v>106</v>
      </c>
      <c r="P16" s="164">
        <f>+M16*P15</f>
        <v>0</v>
      </c>
      <c r="Q16" s="152"/>
      <c r="R16" s="152"/>
      <c r="S16" s="152"/>
      <c r="T16" s="152" t="s">
        <v>107</v>
      </c>
      <c r="U16" s="164">
        <f>+M16*U15</f>
        <v>0</v>
      </c>
      <c r="V16" s="152"/>
      <c r="W16" s="152"/>
      <c r="X16" s="152"/>
      <c r="Y16" s="152" t="s">
        <v>108</v>
      </c>
      <c r="Z16" s="164">
        <f>+M16*Z15</f>
        <v>0</v>
      </c>
      <c r="AA16" s="152"/>
      <c r="AB16" s="154"/>
      <c r="AC16" s="148"/>
      <c r="AD16" s="162">
        <f>MAX(AD14:AO14)</f>
        <v>0</v>
      </c>
      <c r="AE16" s="152" t="s">
        <v>106</v>
      </c>
      <c r="AF16" s="163">
        <f>+AD16*AF15</f>
        <v>0</v>
      </c>
      <c r="AG16" s="152"/>
      <c r="AH16" s="152"/>
      <c r="AI16" s="152"/>
      <c r="AJ16" s="152" t="s">
        <v>107</v>
      </c>
      <c r="AK16" s="163">
        <f>+AD16*AK15</f>
        <v>0</v>
      </c>
      <c r="AL16" s="152"/>
      <c r="AM16" s="152"/>
      <c r="AN16" s="152" t="s">
        <v>108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102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238</v>
      </c>
      <c r="C18" s="149">
        <f>'G-2'!F11</f>
        <v>184</v>
      </c>
      <c r="D18" s="149">
        <f>'G-2'!F12</f>
        <v>180.5</v>
      </c>
      <c r="E18" s="149">
        <f>'G-2'!F13</f>
        <v>147.5</v>
      </c>
      <c r="F18" s="149">
        <f>'G-2'!F14</f>
        <v>128</v>
      </c>
      <c r="G18" s="149">
        <f>'G-2'!F15</f>
        <v>142.5</v>
      </c>
      <c r="H18" s="149">
        <f>'G-2'!F16</f>
        <v>122.5</v>
      </c>
      <c r="I18" s="149">
        <f>'G-2'!F17</f>
        <v>98.5</v>
      </c>
      <c r="J18" s="149">
        <f>'G-2'!F18</f>
        <v>97</v>
      </c>
      <c r="K18" s="149">
        <f>'G-2'!F19</f>
        <v>113</v>
      </c>
      <c r="L18" s="150"/>
      <c r="M18" s="149">
        <f>'G-2'!F20</f>
        <v>96.5</v>
      </c>
      <c r="N18" s="149">
        <f>'G-2'!F21</f>
        <v>89</v>
      </c>
      <c r="O18" s="149">
        <f>'G-2'!F22</f>
        <v>93</v>
      </c>
      <c r="P18" s="149">
        <f>'G-2'!M10</f>
        <v>84.5</v>
      </c>
      <c r="Q18" s="149">
        <f>'G-2'!M11</f>
        <v>109</v>
      </c>
      <c r="R18" s="149">
        <f>'G-2'!M12</f>
        <v>129.5</v>
      </c>
      <c r="S18" s="149">
        <f>'G-2'!M13</f>
        <v>123.5</v>
      </c>
      <c r="T18" s="149">
        <f>'G-2'!M14</f>
        <v>128</v>
      </c>
      <c r="U18" s="149">
        <f>'G-2'!M15</f>
        <v>110.5</v>
      </c>
      <c r="V18" s="149">
        <f>'G-2'!M16</f>
        <v>106</v>
      </c>
      <c r="W18" s="149">
        <f>'G-2'!M17</f>
        <v>141</v>
      </c>
      <c r="X18" s="149">
        <f>'G-2'!M18</f>
        <v>162.5</v>
      </c>
      <c r="Y18" s="149">
        <f>'G-2'!M19</f>
        <v>143.5</v>
      </c>
      <c r="Z18" s="149">
        <f>'G-2'!M20</f>
        <v>139.5</v>
      </c>
      <c r="AA18" s="149">
        <f>'G-2'!M21</f>
        <v>146</v>
      </c>
      <c r="AB18" s="149">
        <f>'G-2'!M22</f>
        <v>162.5</v>
      </c>
      <c r="AC18" s="150"/>
      <c r="AD18" s="149">
        <f>'G-2'!T10</f>
        <v>156</v>
      </c>
      <c r="AE18" s="149">
        <f>'G-2'!T11</f>
        <v>153</v>
      </c>
      <c r="AF18" s="149">
        <f>'G-2'!T12</f>
        <v>119</v>
      </c>
      <c r="AG18" s="149">
        <f>'G-2'!T13</f>
        <v>160</v>
      </c>
      <c r="AH18" s="149">
        <f>'G-2'!T14</f>
        <v>125</v>
      </c>
      <c r="AI18" s="149">
        <f>'G-2'!T15</f>
        <v>102.5</v>
      </c>
      <c r="AJ18" s="149">
        <f>'G-2'!T16</f>
        <v>137</v>
      </c>
      <c r="AK18" s="149">
        <f>'G-2'!T17</f>
        <v>150</v>
      </c>
      <c r="AL18" s="149">
        <f>'G-2'!T18</f>
        <v>131.5</v>
      </c>
      <c r="AM18" s="149">
        <f>'G-2'!T19</f>
        <v>165.5</v>
      </c>
      <c r="AN18" s="149">
        <f>'G-2'!T20</f>
        <v>158</v>
      </c>
      <c r="AO18" s="149">
        <f>'G-2'!T21</f>
        <v>132</v>
      </c>
      <c r="AP18" s="101"/>
      <c r="AQ18" s="101"/>
      <c r="AR18" s="101"/>
      <c r="AS18" s="101"/>
      <c r="AT18" s="101"/>
      <c r="AU18" s="101">
        <f t="shared" ref="AU18:BA18" si="6">E19</f>
        <v>750</v>
      </c>
      <c r="AV18" s="101">
        <f t="shared" si="6"/>
        <v>640</v>
      </c>
      <c r="AW18" s="101">
        <f t="shared" si="6"/>
        <v>598.5</v>
      </c>
      <c r="AX18" s="101">
        <f t="shared" si="6"/>
        <v>540.5</v>
      </c>
      <c r="AY18" s="101">
        <f t="shared" si="6"/>
        <v>491.5</v>
      </c>
      <c r="AZ18" s="101">
        <f t="shared" si="6"/>
        <v>460.5</v>
      </c>
      <c r="BA18" s="101">
        <f t="shared" si="6"/>
        <v>431</v>
      </c>
      <c r="BB18" s="101"/>
      <c r="BC18" s="101"/>
      <c r="BD18" s="101"/>
      <c r="BE18" s="101">
        <f t="shared" ref="BE18:BQ18" si="7">P19</f>
        <v>363</v>
      </c>
      <c r="BF18" s="101">
        <f t="shared" si="7"/>
        <v>375.5</v>
      </c>
      <c r="BG18" s="101">
        <f t="shared" si="7"/>
        <v>416</v>
      </c>
      <c r="BH18" s="101">
        <f t="shared" si="7"/>
        <v>446.5</v>
      </c>
      <c r="BI18" s="101">
        <f t="shared" si="7"/>
        <v>490</v>
      </c>
      <c r="BJ18" s="101">
        <f t="shared" si="7"/>
        <v>491.5</v>
      </c>
      <c r="BK18" s="101">
        <f t="shared" si="7"/>
        <v>468</v>
      </c>
      <c r="BL18" s="101">
        <f t="shared" si="7"/>
        <v>485.5</v>
      </c>
      <c r="BM18" s="101">
        <f t="shared" si="7"/>
        <v>520</v>
      </c>
      <c r="BN18" s="101">
        <f t="shared" si="7"/>
        <v>553</v>
      </c>
      <c r="BO18" s="101">
        <f t="shared" si="7"/>
        <v>586.5</v>
      </c>
      <c r="BP18" s="101">
        <f t="shared" si="7"/>
        <v>591.5</v>
      </c>
      <c r="BQ18" s="101">
        <f t="shared" si="7"/>
        <v>591.5</v>
      </c>
      <c r="BR18" s="101"/>
      <c r="BS18" s="101"/>
      <c r="BT18" s="101"/>
      <c r="BU18" s="101">
        <f t="shared" ref="BU18:CC18" si="8">AG19</f>
        <v>588</v>
      </c>
      <c r="BV18" s="101">
        <f t="shared" si="8"/>
        <v>557</v>
      </c>
      <c r="BW18" s="101">
        <f t="shared" si="8"/>
        <v>506.5</v>
      </c>
      <c r="BX18" s="101">
        <f t="shared" si="8"/>
        <v>524.5</v>
      </c>
      <c r="BY18" s="101">
        <f t="shared" si="8"/>
        <v>514.5</v>
      </c>
      <c r="BZ18" s="101">
        <f t="shared" si="8"/>
        <v>521</v>
      </c>
      <c r="CA18" s="101">
        <f t="shared" si="8"/>
        <v>584</v>
      </c>
      <c r="CB18" s="101">
        <f t="shared" si="8"/>
        <v>605</v>
      </c>
      <c r="CC18" s="101">
        <f t="shared" si="8"/>
        <v>587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750</v>
      </c>
      <c r="F19" s="149">
        <f t="shared" ref="F19:K19" si="9">C18+D18+E18+F18</f>
        <v>640</v>
      </c>
      <c r="G19" s="149">
        <f t="shared" si="9"/>
        <v>598.5</v>
      </c>
      <c r="H19" s="149">
        <f t="shared" si="9"/>
        <v>540.5</v>
      </c>
      <c r="I19" s="149">
        <f t="shared" si="9"/>
        <v>491.5</v>
      </c>
      <c r="J19" s="149">
        <f t="shared" si="9"/>
        <v>460.5</v>
      </c>
      <c r="K19" s="149">
        <f t="shared" si="9"/>
        <v>431</v>
      </c>
      <c r="L19" s="150"/>
      <c r="M19" s="149"/>
      <c r="N19" s="149"/>
      <c r="O19" s="149"/>
      <c r="P19" s="149">
        <f>M18+N18+O18+P18</f>
        <v>363</v>
      </c>
      <c r="Q19" s="149">
        <f t="shared" ref="Q19:AB19" si="10">N18+O18+P18+Q18</f>
        <v>375.5</v>
      </c>
      <c r="R19" s="149">
        <f t="shared" si="10"/>
        <v>416</v>
      </c>
      <c r="S19" s="149">
        <f t="shared" si="10"/>
        <v>446.5</v>
      </c>
      <c r="T19" s="149">
        <f t="shared" si="10"/>
        <v>490</v>
      </c>
      <c r="U19" s="149">
        <f t="shared" si="10"/>
        <v>491.5</v>
      </c>
      <c r="V19" s="149">
        <f t="shared" si="10"/>
        <v>468</v>
      </c>
      <c r="W19" s="149">
        <f t="shared" si="10"/>
        <v>485.5</v>
      </c>
      <c r="X19" s="149">
        <f t="shared" si="10"/>
        <v>520</v>
      </c>
      <c r="Y19" s="149">
        <f t="shared" si="10"/>
        <v>553</v>
      </c>
      <c r="Z19" s="149">
        <f t="shared" si="10"/>
        <v>586.5</v>
      </c>
      <c r="AA19" s="149">
        <f t="shared" si="10"/>
        <v>591.5</v>
      </c>
      <c r="AB19" s="149">
        <f t="shared" si="10"/>
        <v>591.5</v>
      </c>
      <c r="AC19" s="150"/>
      <c r="AD19" s="149"/>
      <c r="AE19" s="149"/>
      <c r="AF19" s="149"/>
      <c r="AG19" s="149">
        <f>AD18+AE18+AF18+AG18</f>
        <v>588</v>
      </c>
      <c r="AH19" s="149">
        <f t="shared" ref="AH19:AO19" si="11">AE18+AF18+AG18+AH18</f>
        <v>557</v>
      </c>
      <c r="AI19" s="149">
        <f t="shared" si="11"/>
        <v>506.5</v>
      </c>
      <c r="AJ19" s="149">
        <f t="shared" si="11"/>
        <v>524.5</v>
      </c>
      <c r="AK19" s="149">
        <f t="shared" si="11"/>
        <v>514.5</v>
      </c>
      <c r="AL19" s="149">
        <f t="shared" si="11"/>
        <v>521</v>
      </c>
      <c r="AM19" s="149">
        <f t="shared" si="11"/>
        <v>584</v>
      </c>
      <c r="AN19" s="149">
        <f t="shared" si="11"/>
        <v>605</v>
      </c>
      <c r="AO19" s="149">
        <f t="shared" si="11"/>
        <v>587</v>
      </c>
      <c r="AP19" s="101"/>
      <c r="AQ19" s="101"/>
      <c r="AR19" s="101"/>
      <c r="AS19" s="101"/>
      <c r="AT19" s="101"/>
      <c r="AU19" s="101">
        <f t="shared" ref="AU19:BA19" si="12">E29</f>
        <v>546</v>
      </c>
      <c r="AV19" s="101">
        <f t="shared" si="12"/>
        <v>555</v>
      </c>
      <c r="AW19" s="101">
        <f t="shared" si="12"/>
        <v>559.5</v>
      </c>
      <c r="AX19" s="101">
        <f t="shared" si="12"/>
        <v>558</v>
      </c>
      <c r="AY19" s="101">
        <f t="shared" si="12"/>
        <v>661</v>
      </c>
      <c r="AZ19" s="101">
        <f t="shared" si="12"/>
        <v>704</v>
      </c>
      <c r="BA19" s="101">
        <f t="shared" si="12"/>
        <v>725.5</v>
      </c>
      <c r="BB19" s="101"/>
      <c r="BC19" s="101"/>
      <c r="BD19" s="101"/>
      <c r="BE19" s="101">
        <f t="shared" ref="BE19:BQ19" si="13">P29</f>
        <v>766.5</v>
      </c>
      <c r="BF19" s="101">
        <f t="shared" si="13"/>
        <v>770.5</v>
      </c>
      <c r="BG19" s="101">
        <f t="shared" si="13"/>
        <v>845.5</v>
      </c>
      <c r="BH19" s="101">
        <f t="shared" si="13"/>
        <v>809</v>
      </c>
      <c r="BI19" s="101">
        <f t="shared" si="13"/>
        <v>800</v>
      </c>
      <c r="BJ19" s="101">
        <f t="shared" si="13"/>
        <v>787</v>
      </c>
      <c r="BK19" s="101">
        <f t="shared" si="13"/>
        <v>715</v>
      </c>
      <c r="BL19" s="101">
        <f t="shared" si="13"/>
        <v>719</v>
      </c>
      <c r="BM19" s="101">
        <f t="shared" si="13"/>
        <v>733</v>
      </c>
      <c r="BN19" s="101">
        <f t="shared" si="13"/>
        <v>752.5</v>
      </c>
      <c r="BO19" s="101">
        <f t="shared" si="13"/>
        <v>796.5</v>
      </c>
      <c r="BP19" s="101">
        <f t="shared" si="13"/>
        <v>828</v>
      </c>
      <c r="BQ19" s="101">
        <f t="shared" si="13"/>
        <v>822</v>
      </c>
      <c r="BR19" s="101"/>
      <c r="BS19" s="101"/>
      <c r="BT19" s="101"/>
      <c r="BU19" s="101">
        <f t="shared" ref="BU19:CC19" si="14">AG29</f>
        <v>769</v>
      </c>
      <c r="BV19" s="101">
        <f t="shared" si="14"/>
        <v>791</v>
      </c>
      <c r="BW19" s="101">
        <f t="shared" si="14"/>
        <v>796.5</v>
      </c>
      <c r="BX19" s="101">
        <f t="shared" si="14"/>
        <v>784</v>
      </c>
      <c r="BY19" s="101">
        <f t="shared" si="14"/>
        <v>819</v>
      </c>
      <c r="BZ19" s="101">
        <f t="shared" si="14"/>
        <v>821.5</v>
      </c>
      <c r="CA19" s="101">
        <f t="shared" si="14"/>
        <v>837</v>
      </c>
      <c r="CB19" s="101">
        <f t="shared" si="14"/>
        <v>826.5</v>
      </c>
      <c r="CC19" s="101">
        <f t="shared" si="14"/>
        <v>799.5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0.27431421446384041</v>
      </c>
      <c r="E20" s="152"/>
      <c r="F20" s="152" t="s">
        <v>107</v>
      </c>
      <c r="G20" s="153">
        <f>DIRECCIONALIDAD!J20/100</f>
        <v>0.61346633416458851</v>
      </c>
      <c r="H20" s="152"/>
      <c r="I20" s="152" t="s">
        <v>108</v>
      </c>
      <c r="J20" s="153">
        <f>DIRECCIONALIDAD!J21/100</f>
        <v>0.11221945137157106</v>
      </c>
      <c r="K20" s="154"/>
      <c r="L20" s="148"/>
      <c r="M20" s="151"/>
      <c r="N20" s="152"/>
      <c r="O20" s="152" t="s">
        <v>106</v>
      </c>
      <c r="P20" s="153">
        <f>DIRECCIONALIDAD!J22/100</f>
        <v>0.2771474878444084</v>
      </c>
      <c r="Q20" s="152"/>
      <c r="R20" s="152"/>
      <c r="S20" s="152"/>
      <c r="T20" s="152" t="s">
        <v>107</v>
      </c>
      <c r="U20" s="153">
        <f>DIRECCIONALIDAD!J23/100</f>
        <v>0.65964343598055108</v>
      </c>
      <c r="V20" s="152"/>
      <c r="W20" s="152"/>
      <c r="X20" s="152"/>
      <c r="Y20" s="152" t="s">
        <v>108</v>
      </c>
      <c r="Z20" s="153">
        <f>DIRECCIONALIDAD!J24/100</f>
        <v>6.3209076175040513E-2</v>
      </c>
      <c r="AA20" s="152"/>
      <c r="AB20" s="154"/>
      <c r="AC20" s="148"/>
      <c r="AD20" s="151"/>
      <c r="AE20" s="152" t="s">
        <v>106</v>
      </c>
      <c r="AF20" s="153">
        <f>DIRECCIONALIDAD!J25/100</f>
        <v>0.18181818181818182</v>
      </c>
      <c r="AG20" s="152"/>
      <c r="AH20" s="152"/>
      <c r="AI20" s="152"/>
      <c r="AJ20" s="152" t="s">
        <v>107</v>
      </c>
      <c r="AK20" s="153">
        <f>DIRECCIONALIDAD!J26/100</f>
        <v>0.74650349650349634</v>
      </c>
      <c r="AL20" s="152"/>
      <c r="AM20" s="152"/>
      <c r="AN20" s="152" t="s">
        <v>108</v>
      </c>
      <c r="AO20" s="155">
        <f>DIRECCIONALIDAD!J27/100</f>
        <v>7.167832167832168E-2</v>
      </c>
      <c r="AP20" s="92"/>
      <c r="AQ20" s="92"/>
      <c r="AR20" s="92"/>
      <c r="AS20" s="92"/>
      <c r="AT20" s="92"/>
      <c r="AU20" s="92">
        <f t="shared" ref="AU20:BA20" si="15">E24</f>
        <v>1391</v>
      </c>
      <c r="AV20" s="92">
        <f t="shared" si="15"/>
        <v>1394</v>
      </c>
      <c r="AW20" s="92">
        <f t="shared" si="15"/>
        <v>1339.5</v>
      </c>
      <c r="AX20" s="92">
        <f t="shared" si="15"/>
        <v>1321.5</v>
      </c>
      <c r="AY20" s="92">
        <f t="shared" si="15"/>
        <v>1330</v>
      </c>
      <c r="AZ20" s="92">
        <f t="shared" si="15"/>
        <v>1362</v>
      </c>
      <c r="BA20" s="92">
        <f t="shared" si="15"/>
        <v>1408</v>
      </c>
      <c r="BB20" s="92"/>
      <c r="BC20" s="92"/>
      <c r="BD20" s="92"/>
      <c r="BE20" s="92">
        <f t="shared" ref="BE20:BQ20" si="16">P24</f>
        <v>1142</v>
      </c>
      <c r="BF20" s="92">
        <f t="shared" si="16"/>
        <v>1157.5</v>
      </c>
      <c r="BG20" s="92">
        <f t="shared" si="16"/>
        <v>1163</v>
      </c>
      <c r="BH20" s="92">
        <f t="shared" si="16"/>
        <v>1197.5</v>
      </c>
      <c r="BI20" s="92">
        <f t="shared" si="16"/>
        <v>1199</v>
      </c>
      <c r="BJ20" s="92">
        <f t="shared" si="16"/>
        <v>1164</v>
      </c>
      <c r="BK20" s="92">
        <f t="shared" si="16"/>
        <v>1112</v>
      </c>
      <c r="BL20" s="92">
        <f t="shared" si="16"/>
        <v>1116.5</v>
      </c>
      <c r="BM20" s="92">
        <f t="shared" si="16"/>
        <v>1160</v>
      </c>
      <c r="BN20" s="92">
        <f t="shared" si="16"/>
        <v>1273.5</v>
      </c>
      <c r="BO20" s="92">
        <f t="shared" si="16"/>
        <v>1377</v>
      </c>
      <c r="BP20" s="92">
        <f t="shared" si="16"/>
        <v>1407</v>
      </c>
      <c r="BQ20" s="92">
        <f t="shared" si="16"/>
        <v>1403.5</v>
      </c>
      <c r="BR20" s="92"/>
      <c r="BS20" s="92"/>
      <c r="BT20" s="92"/>
      <c r="BU20" s="92">
        <f t="shared" ref="BU20:CC20" si="17">AG24</f>
        <v>1288.5</v>
      </c>
      <c r="BV20" s="92">
        <f t="shared" si="17"/>
        <v>1294</v>
      </c>
      <c r="BW20" s="92">
        <f t="shared" si="17"/>
        <v>1311.5</v>
      </c>
      <c r="BX20" s="92">
        <f t="shared" si="17"/>
        <v>1286</v>
      </c>
      <c r="BY20" s="92">
        <f t="shared" si="17"/>
        <v>1273.5</v>
      </c>
      <c r="BZ20" s="92">
        <f t="shared" si="17"/>
        <v>1237</v>
      </c>
      <c r="CA20" s="92">
        <f t="shared" si="17"/>
        <v>1178.5</v>
      </c>
      <c r="CB20" s="92">
        <f t="shared" si="17"/>
        <v>1132</v>
      </c>
      <c r="CC20" s="92">
        <f t="shared" si="17"/>
        <v>1042.5</v>
      </c>
    </row>
    <row r="21" spans="1:81" ht="16.5" customHeight="1" x14ac:dyDescent="0.2">
      <c r="A21" s="161" t="s">
        <v>153</v>
      </c>
      <c r="B21" s="162">
        <f>MAX(B19:K19)</f>
        <v>750</v>
      </c>
      <c r="C21" s="152" t="s">
        <v>106</v>
      </c>
      <c r="D21" s="163">
        <f>+B21*D20</f>
        <v>205.7356608478803</v>
      </c>
      <c r="E21" s="152"/>
      <c r="F21" s="152" t="s">
        <v>107</v>
      </c>
      <c r="G21" s="163">
        <f>+B21*G20</f>
        <v>460.09975062344137</v>
      </c>
      <c r="H21" s="152"/>
      <c r="I21" s="152" t="s">
        <v>108</v>
      </c>
      <c r="J21" s="163">
        <f>+B21*J20</f>
        <v>84.164588528678294</v>
      </c>
      <c r="K21" s="154"/>
      <c r="L21" s="148"/>
      <c r="M21" s="162">
        <f>MAX(M19:AB19)</f>
        <v>591.5</v>
      </c>
      <c r="N21" s="152"/>
      <c r="O21" s="152" t="s">
        <v>106</v>
      </c>
      <c r="P21" s="164">
        <f>+M21*P20</f>
        <v>163.93273905996756</v>
      </c>
      <c r="Q21" s="152"/>
      <c r="R21" s="152"/>
      <c r="S21" s="152"/>
      <c r="T21" s="152" t="s">
        <v>107</v>
      </c>
      <c r="U21" s="164">
        <f>+M21*U20</f>
        <v>390.17909238249598</v>
      </c>
      <c r="V21" s="152"/>
      <c r="W21" s="152"/>
      <c r="X21" s="152"/>
      <c r="Y21" s="152" t="s">
        <v>108</v>
      </c>
      <c r="Z21" s="164">
        <f>+M21*Z20</f>
        <v>37.38816855753646</v>
      </c>
      <c r="AA21" s="152"/>
      <c r="AB21" s="154"/>
      <c r="AC21" s="148"/>
      <c r="AD21" s="162">
        <f>MAX(AD19:AO19)</f>
        <v>605</v>
      </c>
      <c r="AE21" s="152" t="s">
        <v>106</v>
      </c>
      <c r="AF21" s="163">
        <f>+AD21*AF20</f>
        <v>110</v>
      </c>
      <c r="AG21" s="152"/>
      <c r="AH21" s="152"/>
      <c r="AI21" s="152"/>
      <c r="AJ21" s="152" t="s">
        <v>107</v>
      </c>
      <c r="AK21" s="163">
        <f>+AD21*AK20</f>
        <v>451.6346153846153</v>
      </c>
      <c r="AL21" s="152"/>
      <c r="AM21" s="152"/>
      <c r="AN21" s="152" t="s">
        <v>108</v>
      </c>
      <c r="AO21" s="165">
        <f>+AD21*AO20</f>
        <v>43.365384615384613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102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2687</v>
      </c>
      <c r="AV22" s="92">
        <f t="shared" si="18"/>
        <v>2589</v>
      </c>
      <c r="AW22" s="92">
        <f t="shared" si="18"/>
        <v>2497.5</v>
      </c>
      <c r="AX22" s="92">
        <f t="shared" si="18"/>
        <v>2420</v>
      </c>
      <c r="AY22" s="92">
        <f t="shared" si="18"/>
        <v>2482.5</v>
      </c>
      <c r="AZ22" s="92">
        <f t="shared" si="18"/>
        <v>2526.5</v>
      </c>
      <c r="BA22" s="92">
        <f t="shared" si="18"/>
        <v>2564.5</v>
      </c>
      <c r="BB22" s="92"/>
      <c r="BC22" s="92"/>
      <c r="BD22" s="92"/>
      <c r="BE22" s="92">
        <f t="shared" ref="BE22:BQ22" si="19">P34</f>
        <v>2271.5</v>
      </c>
      <c r="BF22" s="92">
        <f t="shared" si="19"/>
        <v>2303.5</v>
      </c>
      <c r="BG22" s="92">
        <f t="shared" si="19"/>
        <v>2424.5</v>
      </c>
      <c r="BH22" s="92">
        <f t="shared" si="19"/>
        <v>2453</v>
      </c>
      <c r="BI22" s="92">
        <f t="shared" si="19"/>
        <v>2489</v>
      </c>
      <c r="BJ22" s="92">
        <f t="shared" si="19"/>
        <v>2442.5</v>
      </c>
      <c r="BK22" s="92">
        <f t="shared" si="19"/>
        <v>2295</v>
      </c>
      <c r="BL22" s="92">
        <f t="shared" si="19"/>
        <v>2321</v>
      </c>
      <c r="BM22" s="92">
        <f t="shared" si="19"/>
        <v>2413</v>
      </c>
      <c r="BN22" s="92">
        <f t="shared" si="19"/>
        <v>2579</v>
      </c>
      <c r="BO22" s="92">
        <f t="shared" si="19"/>
        <v>2760</v>
      </c>
      <c r="BP22" s="92">
        <f t="shared" si="19"/>
        <v>2826.5</v>
      </c>
      <c r="BQ22" s="92">
        <f t="shared" si="19"/>
        <v>2817</v>
      </c>
      <c r="BR22" s="92"/>
      <c r="BS22" s="92"/>
      <c r="BT22" s="92"/>
      <c r="BU22" s="92">
        <f t="shared" ref="BU22:CC22" si="20">AG34</f>
        <v>2645.5</v>
      </c>
      <c r="BV22" s="92">
        <f t="shared" si="20"/>
        <v>2642</v>
      </c>
      <c r="BW22" s="92">
        <f t="shared" si="20"/>
        <v>2614.5</v>
      </c>
      <c r="BX22" s="92">
        <f t="shared" si="20"/>
        <v>2594.5</v>
      </c>
      <c r="BY22" s="92">
        <f t="shared" si="20"/>
        <v>2607</v>
      </c>
      <c r="BZ22" s="92">
        <f t="shared" si="20"/>
        <v>2579.5</v>
      </c>
      <c r="CA22" s="92">
        <f t="shared" si="20"/>
        <v>2599.5</v>
      </c>
      <c r="CB22" s="92">
        <f t="shared" si="20"/>
        <v>2563.5</v>
      </c>
      <c r="CC22" s="92">
        <f t="shared" si="20"/>
        <v>2429</v>
      </c>
    </row>
    <row r="23" spans="1:81" ht="16.5" customHeight="1" x14ac:dyDescent="0.2">
      <c r="A23" s="100" t="s">
        <v>103</v>
      </c>
      <c r="B23" s="149">
        <f>'G-3'!F10</f>
        <v>327</v>
      </c>
      <c r="C23" s="149">
        <f>'G-3'!F11</f>
        <v>341</v>
      </c>
      <c r="D23" s="149">
        <f>'G-3'!F12</f>
        <v>363.5</v>
      </c>
      <c r="E23" s="149">
        <f>'G-3'!F13</f>
        <v>359.5</v>
      </c>
      <c r="F23" s="149">
        <f>'G-3'!F14</f>
        <v>330</v>
      </c>
      <c r="G23" s="149">
        <f>'G-3'!F15</f>
        <v>286.5</v>
      </c>
      <c r="H23" s="149">
        <f>'G-3'!F16</f>
        <v>345.5</v>
      </c>
      <c r="I23" s="149">
        <f>'G-3'!F17</f>
        <v>368</v>
      </c>
      <c r="J23" s="149">
        <f>'G-3'!F18</f>
        <v>362</v>
      </c>
      <c r="K23" s="149">
        <f>'G-3'!F19</f>
        <v>332.5</v>
      </c>
      <c r="L23" s="150"/>
      <c r="M23" s="149">
        <f>'G-3'!F20</f>
        <v>281.5</v>
      </c>
      <c r="N23" s="149">
        <f>'G-3'!F21</f>
        <v>296.5</v>
      </c>
      <c r="O23" s="149">
        <f>'G-3'!F22</f>
        <v>276.5</v>
      </c>
      <c r="P23" s="149">
        <f>'G-3'!M10</f>
        <v>287.5</v>
      </c>
      <c r="Q23" s="149">
        <f>'G-3'!M11</f>
        <v>297</v>
      </c>
      <c r="R23" s="149">
        <f>'G-3'!M12</f>
        <v>302</v>
      </c>
      <c r="S23" s="149">
        <f>'G-3'!M13</f>
        <v>311</v>
      </c>
      <c r="T23" s="149">
        <f>'G-3'!M14</f>
        <v>289</v>
      </c>
      <c r="U23" s="149">
        <f>'G-3'!M15</f>
        <v>262</v>
      </c>
      <c r="V23" s="149">
        <f>'G-3'!M16</f>
        <v>250</v>
      </c>
      <c r="W23" s="149">
        <f>'G-3'!M17</f>
        <v>315.5</v>
      </c>
      <c r="X23" s="149">
        <f>'G-3'!M18</f>
        <v>332.5</v>
      </c>
      <c r="Y23" s="149">
        <f>'G-3'!M19</f>
        <v>375.5</v>
      </c>
      <c r="Z23" s="149">
        <f>'G-3'!M20</f>
        <v>353.5</v>
      </c>
      <c r="AA23" s="149">
        <f>'G-3'!M21</f>
        <v>345.5</v>
      </c>
      <c r="AB23" s="149">
        <f>'G-3'!M22</f>
        <v>329</v>
      </c>
      <c r="AC23" s="150"/>
      <c r="AD23" s="149">
        <f>'G-3'!T10</f>
        <v>320.5</v>
      </c>
      <c r="AE23" s="149">
        <f>'G-3'!T11</f>
        <v>307</v>
      </c>
      <c r="AF23" s="149">
        <f>'G-3'!T12</f>
        <v>323</v>
      </c>
      <c r="AG23" s="149">
        <f>'G-3'!T13</f>
        <v>338</v>
      </c>
      <c r="AH23" s="149">
        <f>'G-3'!T14</f>
        <v>326</v>
      </c>
      <c r="AI23" s="149">
        <f>'G-3'!T15</f>
        <v>324.5</v>
      </c>
      <c r="AJ23" s="149">
        <f>'G-3'!T16</f>
        <v>297.5</v>
      </c>
      <c r="AK23" s="149">
        <f>'G-3'!T17</f>
        <v>325.5</v>
      </c>
      <c r="AL23" s="149">
        <f>'G-3'!T18</f>
        <v>289.5</v>
      </c>
      <c r="AM23" s="149">
        <f>'G-3'!T19</f>
        <v>266</v>
      </c>
      <c r="AN23" s="149">
        <f>'G-3'!T20</f>
        <v>251</v>
      </c>
      <c r="AO23" s="149">
        <f>'G-3'!T21</f>
        <v>236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1391</v>
      </c>
      <c r="F24" s="149">
        <f t="shared" ref="F24:K24" si="21">C23+D23+E23+F23</f>
        <v>1394</v>
      </c>
      <c r="G24" s="149">
        <f t="shared" si="21"/>
        <v>1339.5</v>
      </c>
      <c r="H24" s="149">
        <f t="shared" si="21"/>
        <v>1321.5</v>
      </c>
      <c r="I24" s="149">
        <f t="shared" si="21"/>
        <v>1330</v>
      </c>
      <c r="J24" s="149">
        <f t="shared" si="21"/>
        <v>1362</v>
      </c>
      <c r="K24" s="149">
        <f t="shared" si="21"/>
        <v>1408</v>
      </c>
      <c r="L24" s="150"/>
      <c r="M24" s="149"/>
      <c r="N24" s="149"/>
      <c r="O24" s="149"/>
      <c r="P24" s="149">
        <f>M23+N23+O23+P23</f>
        <v>1142</v>
      </c>
      <c r="Q24" s="149">
        <f t="shared" ref="Q24:AB24" si="22">N23+O23+P23+Q23</f>
        <v>1157.5</v>
      </c>
      <c r="R24" s="149">
        <f t="shared" si="22"/>
        <v>1163</v>
      </c>
      <c r="S24" s="149">
        <f t="shared" si="22"/>
        <v>1197.5</v>
      </c>
      <c r="T24" s="149">
        <f t="shared" si="22"/>
        <v>1199</v>
      </c>
      <c r="U24" s="149">
        <f t="shared" si="22"/>
        <v>1164</v>
      </c>
      <c r="V24" s="149">
        <f t="shared" si="22"/>
        <v>1112</v>
      </c>
      <c r="W24" s="149">
        <f t="shared" si="22"/>
        <v>1116.5</v>
      </c>
      <c r="X24" s="149">
        <f t="shared" si="22"/>
        <v>1160</v>
      </c>
      <c r="Y24" s="149">
        <f t="shared" si="22"/>
        <v>1273.5</v>
      </c>
      <c r="Z24" s="149">
        <f t="shared" si="22"/>
        <v>1377</v>
      </c>
      <c r="AA24" s="149">
        <f t="shared" si="22"/>
        <v>1407</v>
      </c>
      <c r="AB24" s="149">
        <f t="shared" si="22"/>
        <v>1403.5</v>
      </c>
      <c r="AC24" s="150"/>
      <c r="AD24" s="149"/>
      <c r="AE24" s="149"/>
      <c r="AF24" s="149"/>
      <c r="AG24" s="149">
        <f>AD23+AE23+AF23+AG23</f>
        <v>1288.5</v>
      </c>
      <c r="AH24" s="149">
        <f t="shared" ref="AH24:AO24" si="23">AE23+AF23+AG23+AH23</f>
        <v>1294</v>
      </c>
      <c r="AI24" s="149">
        <f t="shared" si="23"/>
        <v>1311.5</v>
      </c>
      <c r="AJ24" s="149">
        <f t="shared" si="23"/>
        <v>1286</v>
      </c>
      <c r="AK24" s="149">
        <f t="shared" si="23"/>
        <v>1273.5</v>
      </c>
      <c r="AL24" s="149">
        <f t="shared" si="23"/>
        <v>1237</v>
      </c>
      <c r="AM24" s="149">
        <f t="shared" si="23"/>
        <v>1178.5</v>
      </c>
      <c r="AN24" s="149">
        <f t="shared" si="23"/>
        <v>1132</v>
      </c>
      <c r="AO24" s="149">
        <f t="shared" si="23"/>
        <v>1042.5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0.13656069364161849</v>
      </c>
      <c r="E25" s="152"/>
      <c r="F25" s="152" t="s">
        <v>107</v>
      </c>
      <c r="G25" s="153">
        <f>DIRECCIONALIDAD!J29/100</f>
        <v>0.86343930635838151</v>
      </c>
      <c r="H25" s="152"/>
      <c r="I25" s="152" t="s">
        <v>108</v>
      </c>
      <c r="J25" s="153">
        <f>DIRECCIONALIDAD!J30/100</f>
        <v>0</v>
      </c>
      <c r="K25" s="154"/>
      <c r="L25" s="148"/>
      <c r="M25" s="151"/>
      <c r="N25" s="152"/>
      <c r="O25" s="152" t="s">
        <v>106</v>
      </c>
      <c r="P25" s="153">
        <f>DIRECCIONALIDAD!J31/100</f>
        <v>0.10526315789473684</v>
      </c>
      <c r="Q25" s="152"/>
      <c r="R25" s="152"/>
      <c r="S25" s="152"/>
      <c r="T25" s="152" t="s">
        <v>107</v>
      </c>
      <c r="U25" s="153">
        <f>DIRECCIONALIDAD!J32/100</f>
        <v>0.89473684210526316</v>
      </c>
      <c r="V25" s="152"/>
      <c r="W25" s="152"/>
      <c r="X25" s="152"/>
      <c r="Y25" s="152" t="s">
        <v>108</v>
      </c>
      <c r="Z25" s="153">
        <f>DIRECCIONALIDAD!J33/100</f>
        <v>0</v>
      </c>
      <c r="AA25" s="152"/>
      <c r="AB25" s="152"/>
      <c r="AC25" s="148"/>
      <c r="AD25" s="151"/>
      <c r="AE25" s="152" t="s">
        <v>106</v>
      </c>
      <c r="AF25" s="153">
        <f>DIRECCIONALIDAD!J34/100</f>
        <v>0.10121457489878542</v>
      </c>
      <c r="AG25" s="152"/>
      <c r="AH25" s="152"/>
      <c r="AI25" s="152"/>
      <c r="AJ25" s="152" t="s">
        <v>107</v>
      </c>
      <c r="AK25" s="153">
        <f>DIRECCIONALIDAD!J35/100</f>
        <v>0.89878542510121462</v>
      </c>
      <c r="AL25" s="152"/>
      <c r="AM25" s="152"/>
      <c r="AN25" s="152" t="s">
        <v>108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153</v>
      </c>
      <c r="B26" s="162">
        <f>MAX(B24:K24)</f>
        <v>1408</v>
      </c>
      <c r="C26" s="152" t="s">
        <v>106</v>
      </c>
      <c r="D26" s="163">
        <f>+B26*D25</f>
        <v>192.27745664739882</v>
      </c>
      <c r="E26" s="152"/>
      <c r="F26" s="152" t="s">
        <v>107</v>
      </c>
      <c r="G26" s="163">
        <f>+B26*G25</f>
        <v>1215.7225433526012</v>
      </c>
      <c r="H26" s="152"/>
      <c r="I26" s="152" t="s">
        <v>108</v>
      </c>
      <c r="J26" s="163">
        <f>+B26*J25</f>
        <v>0</v>
      </c>
      <c r="K26" s="154"/>
      <c r="L26" s="148"/>
      <c r="M26" s="162">
        <f>MAX(M24:AB24)</f>
        <v>1407</v>
      </c>
      <c r="N26" s="152"/>
      <c r="O26" s="152" t="s">
        <v>106</v>
      </c>
      <c r="P26" s="164">
        <f>+M26*P25</f>
        <v>148.10526315789474</v>
      </c>
      <c r="Q26" s="152"/>
      <c r="R26" s="152"/>
      <c r="S26" s="152"/>
      <c r="T26" s="152" t="s">
        <v>107</v>
      </c>
      <c r="U26" s="164">
        <f>+M26*U25</f>
        <v>1258.8947368421052</v>
      </c>
      <c r="V26" s="152"/>
      <c r="W26" s="152"/>
      <c r="X26" s="152"/>
      <c r="Y26" s="152" t="s">
        <v>108</v>
      </c>
      <c r="Z26" s="164">
        <f>+M26*Z25</f>
        <v>0</v>
      </c>
      <c r="AA26" s="152"/>
      <c r="AB26" s="154"/>
      <c r="AC26" s="148"/>
      <c r="AD26" s="162">
        <f>MAX(AD24:AO24)</f>
        <v>1311.5</v>
      </c>
      <c r="AE26" s="152" t="s">
        <v>106</v>
      </c>
      <c r="AF26" s="163">
        <f>+AD26*AF25</f>
        <v>132.74291497975707</v>
      </c>
      <c r="AG26" s="152"/>
      <c r="AH26" s="152"/>
      <c r="AI26" s="152"/>
      <c r="AJ26" s="152" t="s">
        <v>107</v>
      </c>
      <c r="AK26" s="163">
        <f>+AD26*AK25</f>
        <v>1178.757085020243</v>
      </c>
      <c r="AL26" s="152"/>
      <c r="AM26" s="152"/>
      <c r="AN26" s="152" t="s">
        <v>108</v>
      </c>
      <c r="AO26" s="165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102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>
        <f>'G-4'!F10</f>
        <v>128.5</v>
      </c>
      <c r="C28" s="149">
        <f>'G-4'!F11</f>
        <v>148</v>
      </c>
      <c r="D28" s="149">
        <f>'G-4'!F12</f>
        <v>160.5</v>
      </c>
      <c r="E28" s="149">
        <f>'G-4'!F13</f>
        <v>109</v>
      </c>
      <c r="F28" s="149">
        <f>'G-4'!F14</f>
        <v>137.5</v>
      </c>
      <c r="G28" s="149">
        <f>'G-4'!F15</f>
        <v>152.5</v>
      </c>
      <c r="H28" s="149">
        <f>'G-4'!F16</f>
        <v>159</v>
      </c>
      <c r="I28" s="149">
        <f>'G-4'!F17</f>
        <v>212</v>
      </c>
      <c r="J28" s="149">
        <f>'G-4'!F18</f>
        <v>180.5</v>
      </c>
      <c r="K28" s="149">
        <f>'G-4'!F19</f>
        <v>174</v>
      </c>
      <c r="L28" s="150"/>
      <c r="M28" s="149">
        <f>'G-4'!F20</f>
        <v>176.5</v>
      </c>
      <c r="N28" s="149">
        <f>'G-4'!F21</f>
        <v>167.5</v>
      </c>
      <c r="O28" s="149">
        <f>'G-4'!F22</f>
        <v>230</v>
      </c>
      <c r="P28" s="149">
        <f>'G-4'!M10</f>
        <v>192.5</v>
      </c>
      <c r="Q28" s="149">
        <f>'G-4'!M11</f>
        <v>180.5</v>
      </c>
      <c r="R28" s="149">
        <f>'G-4'!M12</f>
        <v>242.5</v>
      </c>
      <c r="S28" s="149">
        <f>'G-4'!M13</f>
        <v>193.5</v>
      </c>
      <c r="T28" s="149">
        <f>'G-4'!M14</f>
        <v>183.5</v>
      </c>
      <c r="U28" s="149">
        <f>'G-4'!M15</f>
        <v>167.5</v>
      </c>
      <c r="V28" s="149">
        <f>'G-4'!M16</f>
        <v>170.5</v>
      </c>
      <c r="W28" s="149">
        <f>'G-4'!M17</f>
        <v>197.5</v>
      </c>
      <c r="X28" s="149">
        <f>'G-4'!M18</f>
        <v>197.5</v>
      </c>
      <c r="Y28" s="149">
        <f>'G-4'!M19</f>
        <v>187</v>
      </c>
      <c r="Z28" s="149">
        <f>'G-4'!M20</f>
        <v>214.5</v>
      </c>
      <c r="AA28" s="149">
        <f>'G-4'!M21</f>
        <v>229</v>
      </c>
      <c r="AB28" s="149">
        <f>'G-4'!M22</f>
        <v>191.5</v>
      </c>
      <c r="AC28" s="150"/>
      <c r="AD28" s="149">
        <f>'G-4'!T10</f>
        <v>189.5</v>
      </c>
      <c r="AE28" s="149">
        <f>'G-4'!T11</f>
        <v>190</v>
      </c>
      <c r="AF28" s="149">
        <f>'G-4'!T12</f>
        <v>213.5</v>
      </c>
      <c r="AG28" s="149">
        <f>'G-4'!T13</f>
        <v>176</v>
      </c>
      <c r="AH28" s="149">
        <f>'G-4'!T14</f>
        <v>211.5</v>
      </c>
      <c r="AI28" s="149">
        <f>'G-4'!T15</f>
        <v>195.5</v>
      </c>
      <c r="AJ28" s="149">
        <f>'G-4'!T16</f>
        <v>201</v>
      </c>
      <c r="AK28" s="149">
        <f>'G-4'!T17</f>
        <v>211</v>
      </c>
      <c r="AL28" s="149">
        <f>'G-4'!T18</f>
        <v>214</v>
      </c>
      <c r="AM28" s="149">
        <f>'G-4'!T19</f>
        <v>211</v>
      </c>
      <c r="AN28" s="149">
        <f>'G-4'!T20</f>
        <v>190.5</v>
      </c>
      <c r="AO28" s="149">
        <f>'G-4'!T21</f>
        <v>184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>
        <f>B28+C28+D28+E28</f>
        <v>546</v>
      </c>
      <c r="F29" s="149">
        <f t="shared" ref="F29:K29" si="24">C28+D28+E28+F28</f>
        <v>555</v>
      </c>
      <c r="G29" s="149">
        <f t="shared" si="24"/>
        <v>559.5</v>
      </c>
      <c r="H29" s="149">
        <f t="shared" si="24"/>
        <v>558</v>
      </c>
      <c r="I29" s="149">
        <f t="shared" si="24"/>
        <v>661</v>
      </c>
      <c r="J29" s="149">
        <f t="shared" si="24"/>
        <v>704</v>
      </c>
      <c r="K29" s="149">
        <f t="shared" si="24"/>
        <v>725.5</v>
      </c>
      <c r="L29" s="150"/>
      <c r="M29" s="149"/>
      <c r="N29" s="149"/>
      <c r="O29" s="149"/>
      <c r="P29" s="149">
        <f>M28+N28+O28+P28</f>
        <v>766.5</v>
      </c>
      <c r="Q29" s="149">
        <f t="shared" ref="Q29:AB29" si="25">N28+O28+P28+Q28</f>
        <v>770.5</v>
      </c>
      <c r="R29" s="149">
        <f t="shared" si="25"/>
        <v>845.5</v>
      </c>
      <c r="S29" s="149">
        <f t="shared" si="25"/>
        <v>809</v>
      </c>
      <c r="T29" s="149">
        <f t="shared" si="25"/>
        <v>800</v>
      </c>
      <c r="U29" s="149">
        <f t="shared" si="25"/>
        <v>787</v>
      </c>
      <c r="V29" s="149">
        <f t="shared" si="25"/>
        <v>715</v>
      </c>
      <c r="W29" s="149">
        <f t="shared" si="25"/>
        <v>719</v>
      </c>
      <c r="X29" s="149">
        <f t="shared" si="25"/>
        <v>733</v>
      </c>
      <c r="Y29" s="149">
        <f t="shared" si="25"/>
        <v>752.5</v>
      </c>
      <c r="Z29" s="149">
        <f t="shared" si="25"/>
        <v>796.5</v>
      </c>
      <c r="AA29" s="149">
        <f t="shared" si="25"/>
        <v>828</v>
      </c>
      <c r="AB29" s="149">
        <f t="shared" si="25"/>
        <v>822</v>
      </c>
      <c r="AC29" s="150"/>
      <c r="AD29" s="149"/>
      <c r="AE29" s="149"/>
      <c r="AF29" s="149"/>
      <c r="AG29" s="149">
        <f>AD28+AE28+AF28+AG28</f>
        <v>769</v>
      </c>
      <c r="AH29" s="149">
        <f t="shared" ref="AH29:AO29" si="26">AE28+AF28+AG28+AH28</f>
        <v>791</v>
      </c>
      <c r="AI29" s="149">
        <f t="shared" si="26"/>
        <v>796.5</v>
      </c>
      <c r="AJ29" s="149">
        <f t="shared" si="26"/>
        <v>784</v>
      </c>
      <c r="AK29" s="149">
        <f t="shared" si="26"/>
        <v>819</v>
      </c>
      <c r="AL29" s="149">
        <f t="shared" si="26"/>
        <v>821.5</v>
      </c>
      <c r="AM29" s="149">
        <f t="shared" si="26"/>
        <v>837</v>
      </c>
      <c r="AN29" s="149">
        <f t="shared" si="26"/>
        <v>826.5</v>
      </c>
      <c r="AO29" s="149">
        <f t="shared" si="26"/>
        <v>799.5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0.9015990159901599</v>
      </c>
      <c r="H30" s="152"/>
      <c r="I30" s="152" t="s">
        <v>108</v>
      </c>
      <c r="J30" s="153">
        <f>DIRECCIONALIDAD!J39/100</f>
        <v>9.8400984009840098E-2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0.9001189060642093</v>
      </c>
      <c r="V30" s="152"/>
      <c r="W30" s="152"/>
      <c r="X30" s="152"/>
      <c r="Y30" s="152" t="s">
        <v>108</v>
      </c>
      <c r="Z30" s="153">
        <f>DIRECCIONALIDAD!J42/100</f>
        <v>9.9881093935790727E-2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0.82376502002670227</v>
      </c>
      <c r="AL30" s="152"/>
      <c r="AM30" s="152"/>
      <c r="AN30" s="152" t="s">
        <v>108</v>
      </c>
      <c r="AO30" s="155">
        <f>DIRECCIONALIDAD!J45/100</f>
        <v>0.17623497997329773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153</v>
      </c>
      <c r="B31" s="162">
        <f>MAX(B29:K29)</f>
        <v>725.5</v>
      </c>
      <c r="C31" s="152" t="s">
        <v>106</v>
      </c>
      <c r="D31" s="163">
        <f>+B31*D30</f>
        <v>0</v>
      </c>
      <c r="E31" s="152"/>
      <c r="F31" s="152" t="s">
        <v>107</v>
      </c>
      <c r="G31" s="163">
        <f>+B31*G30</f>
        <v>654.11008610086105</v>
      </c>
      <c r="H31" s="152"/>
      <c r="I31" s="152" t="s">
        <v>108</v>
      </c>
      <c r="J31" s="163">
        <f>+B31*J30</f>
        <v>71.389913899138989</v>
      </c>
      <c r="K31" s="154"/>
      <c r="L31" s="148"/>
      <c r="M31" s="162">
        <f>MAX(M29:AB29)</f>
        <v>845.5</v>
      </c>
      <c r="N31" s="152"/>
      <c r="O31" s="152" t="s">
        <v>106</v>
      </c>
      <c r="P31" s="164">
        <f>+M31*P30</f>
        <v>0</v>
      </c>
      <c r="Q31" s="152"/>
      <c r="R31" s="152"/>
      <c r="S31" s="152"/>
      <c r="T31" s="152" t="s">
        <v>107</v>
      </c>
      <c r="U31" s="164">
        <f>+M31*U30</f>
        <v>761.05053507728894</v>
      </c>
      <c r="V31" s="152"/>
      <c r="W31" s="152"/>
      <c r="X31" s="152"/>
      <c r="Y31" s="152" t="s">
        <v>108</v>
      </c>
      <c r="Z31" s="164">
        <f>+M31*Z30</f>
        <v>84.449464922711059</v>
      </c>
      <c r="AA31" s="152"/>
      <c r="AB31" s="154"/>
      <c r="AC31" s="148"/>
      <c r="AD31" s="162">
        <f>MAX(AD29:AO29)</f>
        <v>837</v>
      </c>
      <c r="AE31" s="152" t="s">
        <v>106</v>
      </c>
      <c r="AF31" s="163">
        <f>+AD31*AF30</f>
        <v>0</v>
      </c>
      <c r="AG31" s="152"/>
      <c r="AH31" s="152"/>
      <c r="AI31" s="152"/>
      <c r="AJ31" s="152" t="s">
        <v>107</v>
      </c>
      <c r="AK31" s="163">
        <f>+AD31*AK30</f>
        <v>689.4913217623498</v>
      </c>
      <c r="AL31" s="152"/>
      <c r="AM31" s="152"/>
      <c r="AN31" s="152" t="s">
        <v>108</v>
      </c>
      <c r="AO31" s="165">
        <f>+AD31*AO30</f>
        <v>147.5086782376502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102</v>
      </c>
      <c r="U32" s="246"/>
      <c r="V32" s="147" t="s">
        <v>109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9">
        <f>B13+B18+B23+B28</f>
        <v>693.5</v>
      </c>
      <c r="C33" s="149">
        <f t="shared" ref="C33:K33" si="27">C13+C18+C23+C28</f>
        <v>673</v>
      </c>
      <c r="D33" s="149">
        <f t="shared" si="27"/>
        <v>704.5</v>
      </c>
      <c r="E33" s="149">
        <f t="shared" si="27"/>
        <v>616</v>
      </c>
      <c r="F33" s="149">
        <f t="shared" si="27"/>
        <v>595.5</v>
      </c>
      <c r="G33" s="149">
        <f t="shared" si="27"/>
        <v>581.5</v>
      </c>
      <c r="H33" s="149">
        <f t="shared" si="27"/>
        <v>627</v>
      </c>
      <c r="I33" s="149">
        <f t="shared" si="27"/>
        <v>678.5</v>
      </c>
      <c r="J33" s="149">
        <f t="shared" si="27"/>
        <v>639.5</v>
      </c>
      <c r="K33" s="149">
        <f t="shared" si="27"/>
        <v>619.5</v>
      </c>
      <c r="L33" s="150"/>
      <c r="M33" s="149">
        <f>M13+M18+M23+M28</f>
        <v>554.5</v>
      </c>
      <c r="N33" s="149">
        <f t="shared" ref="N33:AB33" si="28">N13+N18+N23+N28</f>
        <v>553</v>
      </c>
      <c r="O33" s="149">
        <f t="shared" si="28"/>
        <v>599.5</v>
      </c>
      <c r="P33" s="149">
        <f t="shared" si="28"/>
        <v>564.5</v>
      </c>
      <c r="Q33" s="149">
        <f t="shared" si="28"/>
        <v>586.5</v>
      </c>
      <c r="R33" s="149">
        <f t="shared" si="28"/>
        <v>674</v>
      </c>
      <c r="S33" s="149">
        <f t="shared" si="28"/>
        <v>628</v>
      </c>
      <c r="T33" s="149">
        <f t="shared" si="28"/>
        <v>600.5</v>
      </c>
      <c r="U33" s="149">
        <f t="shared" si="28"/>
        <v>540</v>
      </c>
      <c r="V33" s="149">
        <f t="shared" si="28"/>
        <v>526.5</v>
      </c>
      <c r="W33" s="149">
        <f t="shared" si="28"/>
        <v>654</v>
      </c>
      <c r="X33" s="149">
        <f t="shared" si="28"/>
        <v>692.5</v>
      </c>
      <c r="Y33" s="149">
        <f t="shared" si="28"/>
        <v>706</v>
      </c>
      <c r="Z33" s="149">
        <f t="shared" si="28"/>
        <v>707.5</v>
      </c>
      <c r="AA33" s="149">
        <f t="shared" si="28"/>
        <v>720.5</v>
      </c>
      <c r="AB33" s="149">
        <f t="shared" si="28"/>
        <v>683</v>
      </c>
      <c r="AC33" s="150"/>
      <c r="AD33" s="149">
        <f>AD13+AD18+AD23+AD28</f>
        <v>666</v>
      </c>
      <c r="AE33" s="149">
        <f t="shared" ref="AE33:AO33" si="29">AE13+AE18+AE23+AE28</f>
        <v>650</v>
      </c>
      <c r="AF33" s="149">
        <f t="shared" si="29"/>
        <v>655.5</v>
      </c>
      <c r="AG33" s="149">
        <f t="shared" si="29"/>
        <v>674</v>
      </c>
      <c r="AH33" s="149">
        <f t="shared" si="29"/>
        <v>662.5</v>
      </c>
      <c r="AI33" s="149">
        <f t="shared" si="29"/>
        <v>622.5</v>
      </c>
      <c r="AJ33" s="149">
        <f t="shared" si="29"/>
        <v>635.5</v>
      </c>
      <c r="AK33" s="149">
        <f t="shared" si="29"/>
        <v>686.5</v>
      </c>
      <c r="AL33" s="149">
        <f t="shared" si="29"/>
        <v>635</v>
      </c>
      <c r="AM33" s="149">
        <f t="shared" si="29"/>
        <v>642.5</v>
      </c>
      <c r="AN33" s="149">
        <f t="shared" si="29"/>
        <v>599.5</v>
      </c>
      <c r="AO33" s="149">
        <f t="shared" si="29"/>
        <v>552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9"/>
      <c r="C34" s="149"/>
      <c r="D34" s="149"/>
      <c r="E34" s="149">
        <f>B33+C33+D33+E33</f>
        <v>2687</v>
      </c>
      <c r="F34" s="149">
        <f t="shared" ref="F34:K34" si="30">C33+D33+E33+F33</f>
        <v>2589</v>
      </c>
      <c r="G34" s="149">
        <f t="shared" si="30"/>
        <v>2497.5</v>
      </c>
      <c r="H34" s="149">
        <f t="shared" si="30"/>
        <v>2420</v>
      </c>
      <c r="I34" s="149">
        <f t="shared" si="30"/>
        <v>2482.5</v>
      </c>
      <c r="J34" s="149">
        <f t="shared" si="30"/>
        <v>2526.5</v>
      </c>
      <c r="K34" s="149">
        <f t="shared" si="30"/>
        <v>2564.5</v>
      </c>
      <c r="L34" s="150"/>
      <c r="M34" s="149"/>
      <c r="N34" s="149"/>
      <c r="O34" s="149"/>
      <c r="P34" s="149">
        <f>M33+N33+O33+P33</f>
        <v>2271.5</v>
      </c>
      <c r="Q34" s="149">
        <f t="shared" ref="Q34:AB34" si="31">N33+O33+P33+Q33</f>
        <v>2303.5</v>
      </c>
      <c r="R34" s="149">
        <f t="shared" si="31"/>
        <v>2424.5</v>
      </c>
      <c r="S34" s="149">
        <f t="shared" si="31"/>
        <v>2453</v>
      </c>
      <c r="T34" s="149">
        <f t="shared" si="31"/>
        <v>2489</v>
      </c>
      <c r="U34" s="149">
        <f t="shared" si="31"/>
        <v>2442.5</v>
      </c>
      <c r="V34" s="149">
        <f t="shared" si="31"/>
        <v>2295</v>
      </c>
      <c r="W34" s="149">
        <f t="shared" si="31"/>
        <v>2321</v>
      </c>
      <c r="X34" s="149">
        <f t="shared" si="31"/>
        <v>2413</v>
      </c>
      <c r="Y34" s="149">
        <f t="shared" si="31"/>
        <v>2579</v>
      </c>
      <c r="Z34" s="149">
        <f t="shared" si="31"/>
        <v>2760</v>
      </c>
      <c r="AA34" s="149">
        <f t="shared" si="31"/>
        <v>2826.5</v>
      </c>
      <c r="AB34" s="149">
        <f t="shared" si="31"/>
        <v>2817</v>
      </c>
      <c r="AC34" s="150"/>
      <c r="AD34" s="149"/>
      <c r="AE34" s="149"/>
      <c r="AF34" s="149"/>
      <c r="AG34" s="149">
        <f>AD33+AE33+AF33+AG33</f>
        <v>2645.5</v>
      </c>
      <c r="AH34" s="149">
        <f t="shared" ref="AH34:AO34" si="32">AE33+AF33+AG33+AH33</f>
        <v>2642</v>
      </c>
      <c r="AI34" s="149">
        <f t="shared" si="32"/>
        <v>2614.5</v>
      </c>
      <c r="AJ34" s="149">
        <f t="shared" si="32"/>
        <v>2594.5</v>
      </c>
      <c r="AK34" s="149">
        <f t="shared" si="32"/>
        <v>2607</v>
      </c>
      <c r="AL34" s="149">
        <f t="shared" si="32"/>
        <v>2579.5</v>
      </c>
      <c r="AM34" s="149">
        <f t="shared" si="32"/>
        <v>2599.5</v>
      </c>
      <c r="AN34" s="149">
        <f t="shared" si="32"/>
        <v>2563.5</v>
      </c>
      <c r="AO34" s="149">
        <f t="shared" si="32"/>
        <v>2429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G-2</vt:lpstr>
      <vt:lpstr>G-3</vt:lpstr>
      <vt:lpstr>G-4</vt:lpstr>
      <vt:lpstr>G-Totales</vt:lpstr>
      <vt:lpstr>G-7</vt:lpstr>
      <vt:lpstr>DIRECCIONALIDAD</vt:lpstr>
      <vt:lpstr>DIAGRAMA DE VOL</vt:lpstr>
      <vt:lpstr>'G-2'!Área_de_impresión</vt:lpstr>
      <vt:lpstr>'G-3'!Área_de_impresión</vt:lpstr>
      <vt:lpstr>'G-4'!Área_de_impresión</vt:lpstr>
      <vt:lpstr>'G-7'!Área_de_impresión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2016-08-04T22:46:01Z</cp:lastPrinted>
  <dcterms:created xsi:type="dcterms:W3CDTF">1998-04-02T13:38:56Z</dcterms:created>
  <dcterms:modified xsi:type="dcterms:W3CDTF">2016-09-08T15:23:15Z</dcterms:modified>
</cp:coreProperties>
</file>